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30" yWindow="65431" windowWidth="12795" windowHeight="7545" firstSheet="8" activeTab="9"/>
  </bookViews>
  <sheets>
    <sheet name="Notes" sheetId="1" r:id="rId1"/>
    <sheet name="Land Disposal" sheetId="2" r:id="rId2"/>
    <sheet name="Incineration Input" sheetId="3" r:id="rId3"/>
    <sheet name="Incineration Capacity" sheetId="4" r:id="rId4"/>
    <sheet name="Landfill Capacity" sheetId="5" r:id="rId5"/>
    <sheet name="Landfill Capacity Trends" sheetId="6" r:id="rId6"/>
    <sheet name="Landfill Inputs" sheetId="7" r:id="rId7"/>
    <sheet name="Landfill Inputs Trend" sheetId="8" r:id="rId8"/>
    <sheet name="TransferTreatmentMRS Inputs" sheetId="9" r:id="rId9"/>
    <sheet name="TransferTreatmentMRS trends" sheetId="10" r:id="rId10"/>
  </sheets>
  <externalReferences>
    <externalReference r:id="rId13"/>
    <externalReference r:id="rId14"/>
    <externalReference r:id="rId15"/>
    <externalReference r:id="rId16"/>
    <externalReference r:id="rId17"/>
  </externalReferences>
  <definedNames>
    <definedName name="__PPC_ALL_Data">#REF!</definedName>
    <definedName name="Combine2013_and_2012Inputs">#REF!</definedName>
  </definedNames>
  <calcPr fullCalcOnLoad="1"/>
</workbook>
</file>

<file path=xl/comments10.xml><?xml version="1.0" encoding="utf-8"?>
<comments xmlns="http://schemas.openxmlformats.org/spreadsheetml/2006/main">
  <authors>
    <author>A satisfied Microsoft Office user</author>
  </authors>
  <commentList>
    <comment ref="D118" authorId="0">
      <text>
        <r>
          <rPr>
            <sz val="9"/>
            <rFont val="Tahoma"/>
            <family val="2"/>
          </rPr>
          <t>CObrien:
Data updated to include facility missing from base data set</t>
        </r>
      </text>
    </comment>
    <comment ref="D132" authorId="0">
      <text>
        <r>
          <rPr>
            <sz val="9"/>
            <rFont val="Tahoma"/>
            <family val="2"/>
          </rPr>
          <t>CObrien:
Data updated to include facility missing from base data set</t>
        </r>
      </text>
    </comment>
    <comment ref="D146" authorId="0">
      <text>
        <r>
          <rPr>
            <sz val="9"/>
            <rFont val="Tahoma"/>
            <family val="2"/>
          </rPr>
          <t>CObrien:
Data updated to include facility missing from base data set</t>
        </r>
      </text>
    </comment>
  </commentList>
</comments>
</file>

<file path=xl/sharedStrings.xml><?xml version="1.0" encoding="utf-8"?>
<sst xmlns="http://schemas.openxmlformats.org/spreadsheetml/2006/main" count="659" uniqueCount="116">
  <si>
    <t>There were no Borehole or Lagoon sites that reported land disposal data in 2013</t>
  </si>
  <si>
    <t>Total</t>
  </si>
  <si>
    <t>Deposit in Landfill for recovery</t>
  </si>
  <si>
    <t>South West Wales</t>
  </si>
  <si>
    <t>South East Wales</t>
  </si>
  <si>
    <t>North Wales</t>
  </si>
  <si>
    <t>Site Type</t>
  </si>
  <si>
    <t>Regional waste plan area</t>
  </si>
  <si>
    <t>in kilotonnes</t>
  </si>
  <si>
    <t>Wales Deposit in Landfill for Recovery 2013</t>
  </si>
  <si>
    <t>Wales Incineration Input 2013</t>
  </si>
  <si>
    <t>Natural Resources Wales Area</t>
  </si>
  <si>
    <t>Incineration Type</t>
  </si>
  <si>
    <t>North</t>
  </si>
  <si>
    <t>South East</t>
  </si>
  <si>
    <t>South West</t>
  </si>
  <si>
    <t>Animal By-Products</t>
  </si>
  <si>
    <t>Animal Carcasses</t>
  </si>
  <si>
    <t>Clinical</t>
  </si>
  <si>
    <t>Co-Incineration of hazardous waste</t>
  </si>
  <si>
    <t>Co-Incineration of non hazardous waste</t>
  </si>
  <si>
    <t>Hazardous</t>
  </si>
  <si>
    <t>Municipal and/or Industrial &amp; Commercial</t>
  </si>
  <si>
    <t>Sewage Sludge</t>
  </si>
  <si>
    <t>Table Notes:</t>
  </si>
  <si>
    <t>This datatable is for operational incineration facilities that accepted waste from off-site sources.  It does not include facilities that burned waste from their own in-house processes or were non or pre-operational.</t>
  </si>
  <si>
    <t>Wales Incineration Capacity 2013</t>
  </si>
  <si>
    <t>The incineration capacity summarised in the Municipal and Co-Incineration categories also recovers energy from waste.</t>
  </si>
  <si>
    <t>This table differs from previously published figures as no longer permitted, unconstructed landfills were removed from the dataset and permitted landfills that have not yet been constructed are now shown in a separate category</t>
  </si>
  <si>
    <t>2013 landfill capacity data was obtained from environmental monitoring reports required by permits or directly from the operator.</t>
  </si>
  <si>
    <t>*Some non-hazardous sites can accept some Stable Non Reactive Hazardous Wastes (SNRHW) into a dedicated cell, but this is usually a small part of the overall capacity of the site.</t>
  </si>
  <si>
    <t>Permitted, but not constructed</t>
  </si>
  <si>
    <t>Restricted user</t>
  </si>
  <si>
    <t>Non-hazardous (SNRHW)*</t>
  </si>
  <si>
    <t>Non-hazardous</t>
  </si>
  <si>
    <t>Inert</t>
  </si>
  <si>
    <t>Hazardous Restricted</t>
  </si>
  <si>
    <t>Landfill Type</t>
  </si>
  <si>
    <r>
      <t>in cubic decametres (1000 m</t>
    </r>
    <r>
      <rPr>
        <vertAlign val="superscript"/>
        <sz val="12"/>
        <color indexed="23"/>
        <rFont val="Arial"/>
        <family val="2"/>
      </rPr>
      <t>3</t>
    </r>
    <r>
      <rPr>
        <sz val="12"/>
        <color indexed="23"/>
        <rFont val="Arial"/>
        <family val="2"/>
      </rPr>
      <t>)</t>
    </r>
  </si>
  <si>
    <t>Wales Landfill Capacity 2013</t>
  </si>
  <si>
    <t>Wales Landfill Capacity Trends 2004 - 2013</t>
  </si>
  <si>
    <t xml:space="preserve"> </t>
  </si>
  <si>
    <t>Year</t>
  </si>
  <si>
    <t>Non-Inert</t>
  </si>
  <si>
    <t>Restricted User</t>
  </si>
  <si>
    <t>2004 Total</t>
  </si>
  <si>
    <t>2005 Total</t>
  </si>
  <si>
    <t>2006 Total</t>
  </si>
  <si>
    <t>2007 Total</t>
  </si>
  <si>
    <t>2008 Total</t>
  </si>
  <si>
    <t>2009 Total</t>
  </si>
  <si>
    <t>2011 Total</t>
  </si>
  <si>
    <t>2012 Total</t>
  </si>
  <si>
    <t>2013 Total</t>
  </si>
  <si>
    <t>Landfill site classifications were changed in 2005. The categories above include:</t>
  </si>
  <si>
    <t>Inert - Inert landfill only</t>
  </si>
  <si>
    <t>Non -Inert:  Non hazardous landfill sites, non-hazardous landfill sites with a Stable Non Reactive Hazardous Waste Cell(SNHRW), merchant hazardous landfill sites</t>
  </si>
  <si>
    <t>Restricted User:  Non-hazardous and hazardous restricted landfill sites</t>
  </si>
  <si>
    <t>This table differs from previously published figures as only constructed landfills are included</t>
  </si>
  <si>
    <t>Wales Landfill Inputs 2013</t>
  </si>
  <si>
    <t>Data since 2005 has been reclassified into categories used under the PPC permitting of landfills and because of the ban on the co-disposal of waste in landfills in July 2004.</t>
  </si>
  <si>
    <t>From 16 July 2004, hazardous landfills have only been able to accept wastes classified as hazardous under the Hazardous Waste Directive.</t>
  </si>
  <si>
    <t>Wales Landfill inputs 2000/1 to 2013</t>
  </si>
  <si>
    <t>Waste Type</t>
  </si>
  <si>
    <t>2000/1</t>
  </si>
  <si>
    <t>Co disposal</t>
  </si>
  <si>
    <t>Inert/C&amp;D</t>
  </si>
  <si>
    <t>HIC</t>
  </si>
  <si>
    <t>Co disposal Total</t>
  </si>
  <si>
    <t>Non-inert (incl. SNHRW)</t>
  </si>
  <si>
    <t>Non-inert Total</t>
  </si>
  <si>
    <t>Inert only</t>
  </si>
  <si>
    <t>Inert only Total</t>
  </si>
  <si>
    <t>Restricted-user</t>
  </si>
  <si>
    <t>Restricted-user Total</t>
  </si>
  <si>
    <t>2000/1 Total</t>
  </si>
  <si>
    <t>2002/3</t>
  </si>
  <si>
    <t>2002/3 Total</t>
  </si>
  <si>
    <t>2004/5</t>
  </si>
  <si>
    <t>Hazardous (merchant)</t>
  </si>
  <si>
    <t>Hazardous Total</t>
  </si>
  <si>
    <t>2004/5 Total</t>
  </si>
  <si>
    <t>2010 Total</t>
  </si>
  <si>
    <t>2013</t>
  </si>
  <si>
    <t>Data since 2005 has been reclassified into categories used under the PPC permitting of landfills and because of the ban on the co-disposal of waste in landfill in July 2004.</t>
  </si>
  <si>
    <t>Some non-hazardous sites can accept some Stable Non Reactive Hazardous Wastes (SNRHW) into a dedicated cell, but this is usually a small part of the overall capacity of the site.</t>
  </si>
  <si>
    <t>Wales Transfer, Treatment &amp; Metal Recycling Site Inputs 2013</t>
  </si>
  <si>
    <t>Hazardous waste</t>
  </si>
  <si>
    <t>HlC</t>
  </si>
  <si>
    <t>Civic amenity site</t>
  </si>
  <si>
    <t>Non-biodegradable</t>
  </si>
  <si>
    <t>Transfer Total</t>
  </si>
  <si>
    <t>Material recovery</t>
  </si>
  <si>
    <t>Physical</t>
  </si>
  <si>
    <t>Physico-chemical</t>
  </si>
  <si>
    <t>Chemical</t>
  </si>
  <si>
    <t>Composting</t>
  </si>
  <si>
    <t>Biological</t>
  </si>
  <si>
    <t>Treatment Total</t>
  </si>
  <si>
    <t>Vehicle depollution</t>
  </si>
  <si>
    <t>Metal recycling site</t>
  </si>
  <si>
    <t>Metal Recycling Sector Total</t>
  </si>
  <si>
    <t>Wales Transfer, Treatment &amp; Metal Recycling inputs 2000/1 to 2013</t>
  </si>
  <si>
    <t>Site Type (detailed)</t>
  </si>
  <si>
    <t>Transfer</t>
  </si>
  <si>
    <t>Civic amenity</t>
  </si>
  <si>
    <t>Treatment</t>
  </si>
  <si>
    <t>MRS</t>
  </si>
  <si>
    <t>Metal recycling</t>
  </si>
  <si>
    <t>MRS Total</t>
  </si>
  <si>
    <t>Vehicle dismantler</t>
  </si>
  <si>
    <t>Vehicle dismantler/ELV</t>
  </si>
  <si>
    <t>Permitted waste management facilities in Wales are required to make returns (which must be quarterly or annually) to us detailing the amounts and types of materials handled, treated or disposed of.</t>
  </si>
  <si>
    <t>By collecting and summarising this information, we are able to provide data on the material which was deposited (or otherwise dealt with) at permitted waste management facilities.</t>
  </si>
  <si>
    <t>Geographic assignment of tonnages to the “South East” and “North” regional waste plan areas within Wales may have been affected by inconsistencies for a small number of sites prior to 2013. Total figures for Wales are unaffected.</t>
  </si>
  <si>
    <t>Waste data tables 2013 - waste facility returns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</si>
</sst>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
    <numFmt numFmtId="166" formatCode="#,###,;#,###,;0"/>
    <numFmt numFmtId="167" formatCode="#,###,"/>
    <numFmt numFmtId="168" formatCode="0.00,"/>
    <numFmt numFmtId="169" formatCode="_-* #,##0_-;\-* #,##0_-;_-* &quot;-&quot;??_-;_-@_-"/>
  </numFmts>
  <fonts count="54">
    <font>
      <sz val="12"/>
      <color theme="1"/>
      <name val="Arial"/>
      <family val="2"/>
    </font>
    <font>
      <sz val="11"/>
      <color indexed="8"/>
      <name val="Calibri"/>
      <family val="2"/>
    </font>
    <font>
      <sz val="10"/>
      <name val="Arial"/>
      <family val="2"/>
    </font>
    <font>
      <b/>
      <sz val="10"/>
      <name val="Arial"/>
      <family val="2"/>
    </font>
    <font>
      <b/>
      <sz val="10"/>
      <color indexed="8"/>
      <name val="Arial"/>
      <family val="2"/>
    </font>
    <font>
      <b/>
      <sz val="10"/>
      <color indexed="9"/>
      <name val="Arial"/>
      <family val="2"/>
    </font>
    <font>
      <sz val="12"/>
      <color indexed="23"/>
      <name val="Arial"/>
      <family val="2"/>
    </font>
    <font>
      <b/>
      <sz val="12"/>
      <name val="Arial"/>
      <family val="2"/>
    </font>
    <font>
      <sz val="12"/>
      <name val="Arial"/>
      <family val="2"/>
    </font>
    <font>
      <b/>
      <sz val="8"/>
      <name val="Arial"/>
      <family val="2"/>
    </font>
    <font>
      <sz val="8"/>
      <name val="Arial"/>
      <family val="2"/>
    </font>
    <font>
      <sz val="14"/>
      <name val="Arial"/>
      <family val="2"/>
    </font>
    <font>
      <sz val="12"/>
      <color indexed="8"/>
      <name val="Arial"/>
      <family val="2"/>
    </font>
    <font>
      <b/>
      <sz val="12"/>
      <color indexed="8"/>
      <name val="Arial"/>
      <family val="2"/>
    </font>
    <font>
      <vertAlign val="superscript"/>
      <sz val="12"/>
      <color indexed="23"/>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0" tint="-0.4999699890613556"/>
      <name val="Arial"/>
      <family val="2"/>
    </font>
    <font>
      <b/>
      <sz val="10"/>
      <color theme="0"/>
      <name val="Arial"/>
      <family val="2"/>
    </font>
    <font>
      <b/>
      <sz val="10"/>
      <color theme="1"/>
      <name val="Arial"/>
      <family val="2"/>
    </font>
    <font>
      <sz val="12"/>
      <color rgb="FF000000"/>
      <name val="Arial"/>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8" tint="-0.24997000396251678"/>
        <bgColor indexed="64"/>
      </patternFill>
    </fill>
    <fill>
      <patternFill patternType="solid">
        <fgColor theme="0" tint="-0.1499900072813034"/>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8" fillId="0" borderId="0">
      <alignment/>
      <protection/>
    </xf>
    <xf numFmtId="0" fontId="2" fillId="0" borderId="0">
      <alignment/>
      <protection/>
    </xf>
    <xf numFmtId="0" fontId="8"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11" fillId="0" borderId="0" applyNumberFormat="0" applyFont="0" applyFill="0" applyBorder="0" applyAlignment="0">
      <protection hidden="1"/>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8">
    <xf numFmtId="0" fontId="0" fillId="0" borderId="0" xfId="0" applyAlignment="1">
      <alignment/>
    </xf>
    <xf numFmtId="164" fontId="3" fillId="33" borderId="0" xfId="45" applyNumberFormat="1" applyFont="1" applyFill="1" applyBorder="1" applyAlignment="1">
      <alignment/>
    </xf>
    <xf numFmtId="164" fontId="2" fillId="0" borderId="0" xfId="45" applyNumberFormat="1" applyFont="1" applyFill="1" applyBorder="1" applyAlignment="1">
      <alignment/>
    </xf>
    <xf numFmtId="0" fontId="7" fillId="0" borderId="0" xfId="59" applyFont="1" applyAlignment="1">
      <alignment/>
      <protection/>
    </xf>
    <xf numFmtId="0" fontId="8" fillId="0" borderId="0" xfId="59">
      <alignment/>
      <protection/>
    </xf>
    <xf numFmtId="0" fontId="49" fillId="0" borderId="0" xfId="59" applyFont="1" applyAlignment="1">
      <alignment/>
      <protection/>
    </xf>
    <xf numFmtId="0" fontId="50" fillId="34" borderId="0" xfId="59" applyFont="1" applyFill="1" applyBorder="1" applyAlignment="1">
      <alignment horizontal="center" vertical="center" wrapText="1"/>
      <protection/>
    </xf>
    <xf numFmtId="0" fontId="2" fillId="6" borderId="0" xfId="59" applyFont="1" applyFill="1" applyBorder="1">
      <alignment/>
      <protection/>
    </xf>
    <xf numFmtId="165" fontId="2" fillId="0" borderId="0" xfId="59" applyNumberFormat="1" applyFont="1" applyBorder="1" applyAlignment="1">
      <alignment horizontal="right"/>
      <protection/>
    </xf>
    <xf numFmtId="165" fontId="3" fillId="33" borderId="0" xfId="59" applyNumberFormat="1" applyFont="1" applyFill="1" applyBorder="1" applyAlignment="1">
      <alignment horizontal="right"/>
      <protection/>
    </xf>
    <xf numFmtId="0" fontId="2" fillId="6" borderId="0" xfId="59" applyFont="1" applyFill="1" applyBorder="1" applyAlignment="1">
      <alignment horizontal="left"/>
      <protection/>
    </xf>
    <xf numFmtId="0" fontId="51" fillId="12" borderId="0" xfId="59" applyFont="1" applyFill="1" applyBorder="1" applyAlignment="1">
      <alignment/>
      <protection/>
    </xf>
    <xf numFmtId="0" fontId="9" fillId="0" borderId="0" xfId="59" applyFont="1" applyAlignment="1">
      <alignment wrapText="1"/>
      <protection/>
    </xf>
    <xf numFmtId="0" fontId="10" fillId="0" borderId="0" xfId="59" applyFont="1">
      <alignment/>
      <protection/>
    </xf>
    <xf numFmtId="0" fontId="2" fillId="0" borderId="0" xfId="59" applyFont="1" applyAlignment="1">
      <alignment wrapText="1"/>
      <protection/>
    </xf>
    <xf numFmtId="0" fontId="7" fillId="0" borderId="0" xfId="61" applyFont="1" applyAlignment="1">
      <alignment/>
      <protection/>
    </xf>
    <xf numFmtId="0" fontId="8" fillId="0" borderId="0" xfId="61">
      <alignment/>
      <protection/>
    </xf>
    <xf numFmtId="0" fontId="49" fillId="0" borderId="0" xfId="61" applyFont="1" applyAlignment="1">
      <alignment/>
      <protection/>
    </xf>
    <xf numFmtId="0" fontId="50" fillId="34" borderId="0" xfId="61" applyFont="1" applyFill="1" applyBorder="1" applyAlignment="1">
      <alignment horizontal="center" vertical="center" wrapText="1"/>
      <protection/>
    </xf>
    <xf numFmtId="0" fontId="2" fillId="6" borderId="0" xfId="61" applyFont="1" applyFill="1" applyBorder="1">
      <alignment/>
      <protection/>
    </xf>
    <xf numFmtId="165" fontId="2" fillId="0" borderId="0" xfId="61" applyNumberFormat="1" applyFont="1" applyBorder="1" applyAlignment="1">
      <alignment horizontal="right"/>
      <protection/>
    </xf>
    <xf numFmtId="165" fontId="3" fillId="33" borderId="0" xfId="61" applyNumberFormat="1" applyFont="1" applyFill="1" applyBorder="1" applyAlignment="1">
      <alignment horizontal="right"/>
      <protection/>
    </xf>
    <xf numFmtId="0" fontId="2" fillId="6" borderId="0" xfId="61" applyFont="1" applyFill="1" applyBorder="1" applyAlignment="1">
      <alignment horizontal="left"/>
      <protection/>
    </xf>
    <xf numFmtId="0" fontId="51" fillId="12" borderId="0" xfId="61" applyFont="1" applyFill="1" applyBorder="1" applyAlignment="1">
      <alignment/>
      <protection/>
    </xf>
    <xf numFmtId="0" fontId="9" fillId="0" borderId="0" xfId="61" applyFont="1" applyAlignment="1">
      <alignment wrapText="1"/>
      <protection/>
    </xf>
    <xf numFmtId="0" fontId="10" fillId="0" borderId="0" xfId="61" applyFont="1">
      <alignment/>
      <protection/>
    </xf>
    <xf numFmtId="0" fontId="7" fillId="0" borderId="0" xfId="62" applyFont="1" applyAlignment="1">
      <alignment/>
      <protection/>
    </xf>
    <xf numFmtId="0" fontId="2" fillId="0" borderId="0" xfId="62">
      <alignment/>
      <protection/>
    </xf>
    <xf numFmtId="0" fontId="49" fillId="0" borderId="0" xfId="62" applyFont="1" applyAlignment="1">
      <alignment/>
      <protection/>
    </xf>
    <xf numFmtId="0" fontId="50" fillId="34" borderId="0" xfId="62" applyFont="1" applyFill="1" applyBorder="1" applyAlignment="1">
      <alignment horizontal="center" vertical="center" wrapText="1"/>
      <protection/>
    </xf>
    <xf numFmtId="0" fontId="2" fillId="6" borderId="0" xfId="62" applyFont="1" applyFill="1" applyBorder="1" applyAlignment="1">
      <alignment wrapText="1"/>
      <protection/>
    </xf>
    <xf numFmtId="0" fontId="51" fillId="12" borderId="0" xfId="62" applyFont="1" applyFill="1" applyBorder="1" applyAlignment="1">
      <alignment/>
      <protection/>
    </xf>
    <xf numFmtId="0" fontId="2" fillId="0" borderId="0" xfId="62" applyFont="1">
      <alignment/>
      <protection/>
    </xf>
    <xf numFmtId="0" fontId="8" fillId="0" borderId="0" xfId="61" applyAlignment="1">
      <alignment/>
      <protection/>
    </xf>
    <xf numFmtId="0" fontId="10" fillId="0" borderId="0" xfId="61" applyFont="1" applyAlignment="1">
      <alignment horizontal="left" vertical="top" wrapText="1"/>
      <protection/>
    </xf>
    <xf numFmtId="166" fontId="3" fillId="33" borderId="0" xfId="61" applyNumberFormat="1" applyFont="1" applyFill="1" applyBorder="1" applyAlignment="1">
      <alignment horizontal="right"/>
      <protection/>
    </xf>
    <xf numFmtId="166" fontId="2" fillId="0" borderId="0" xfId="61" applyNumberFormat="1" applyFont="1" applyBorder="1" applyAlignment="1">
      <alignment horizontal="right"/>
      <protection/>
    </xf>
    <xf numFmtId="49" fontId="7" fillId="0" borderId="0" xfId="61" applyNumberFormat="1" applyFont="1" applyAlignment="1">
      <alignment vertical="center"/>
      <protection/>
    </xf>
    <xf numFmtId="49" fontId="49" fillId="0" borderId="0" xfId="61" applyNumberFormat="1" applyFont="1" applyAlignment="1">
      <alignment vertical="center"/>
      <protection/>
    </xf>
    <xf numFmtId="0" fontId="7" fillId="0" borderId="0" xfId="61" applyFont="1" applyBorder="1">
      <alignment/>
      <protection/>
    </xf>
    <xf numFmtId="0" fontId="2" fillId="0" borderId="0" xfId="61" applyFont="1" applyBorder="1">
      <alignment/>
      <protection/>
    </xf>
    <xf numFmtId="49" fontId="7" fillId="0" borderId="0" xfId="61" applyNumberFormat="1" applyFont="1" applyBorder="1" applyAlignment="1">
      <alignment vertical="center"/>
      <protection/>
    </xf>
    <xf numFmtId="49" fontId="50" fillId="34" borderId="0" xfId="61" applyNumberFormat="1" applyFont="1" applyFill="1" applyBorder="1" applyAlignment="1">
      <alignment horizontal="center" vertical="center" wrapText="1"/>
      <protection/>
    </xf>
    <xf numFmtId="3" fontId="2" fillId="6" borderId="0" xfId="61" applyNumberFormat="1" applyFont="1" applyFill="1" applyBorder="1">
      <alignment/>
      <protection/>
    </xf>
    <xf numFmtId="3" fontId="2" fillId="0" borderId="0" xfId="61" applyNumberFormat="1" applyFont="1" applyFill="1" applyBorder="1">
      <alignment/>
      <protection/>
    </xf>
    <xf numFmtId="3" fontId="3" fillId="33" borderId="0" xfId="61" applyNumberFormat="1" applyFont="1" applyFill="1" applyBorder="1">
      <alignment/>
      <protection/>
    </xf>
    <xf numFmtId="43" fontId="8" fillId="0" borderId="0" xfId="61" applyNumberFormat="1">
      <alignment/>
      <protection/>
    </xf>
    <xf numFmtId="49" fontId="3" fillId="12" borderId="0" xfId="61" applyNumberFormat="1" applyFont="1" applyFill="1" applyBorder="1" applyAlignment="1">
      <alignment vertical="center"/>
      <protection/>
    </xf>
    <xf numFmtId="3" fontId="2" fillId="12" borderId="0" xfId="61" applyNumberFormat="1" applyFont="1" applyFill="1" applyBorder="1">
      <alignment/>
      <protection/>
    </xf>
    <xf numFmtId="167" fontId="2" fillId="0" borderId="0" xfId="61" applyNumberFormat="1" applyFont="1" applyFill="1" applyBorder="1">
      <alignment/>
      <protection/>
    </xf>
    <xf numFmtId="167" fontId="3" fillId="33" borderId="0" xfId="61" applyNumberFormat="1" applyFont="1" applyFill="1" applyBorder="1">
      <alignment/>
      <protection/>
    </xf>
    <xf numFmtId="0" fontId="8" fillId="0" borderId="0" xfId="61" applyFont="1">
      <alignment/>
      <protection/>
    </xf>
    <xf numFmtId="49" fontId="8" fillId="0" borderId="0" xfId="61" applyNumberFormat="1" applyAlignment="1">
      <alignment vertical="center"/>
      <protection/>
    </xf>
    <xf numFmtId="49" fontId="3" fillId="0" borderId="0" xfId="61" applyNumberFormat="1" applyFont="1" applyBorder="1" applyAlignment="1">
      <alignment vertical="center"/>
      <protection/>
    </xf>
    <xf numFmtId="0" fontId="7" fillId="0" borderId="0" xfId="0" applyFont="1" applyAlignment="1">
      <alignment/>
    </xf>
    <xf numFmtId="0" fontId="49" fillId="0" borderId="0" xfId="0" applyFont="1" applyAlignment="1">
      <alignment/>
    </xf>
    <xf numFmtId="0" fontId="50" fillId="34" borderId="0" xfId="0" applyFont="1" applyFill="1" applyBorder="1" applyAlignment="1">
      <alignment horizontal="center" vertical="center" wrapText="1"/>
    </xf>
    <xf numFmtId="0" fontId="2" fillId="6" borderId="0" xfId="0" applyFont="1" applyFill="1" applyBorder="1" applyAlignment="1">
      <alignment/>
    </xf>
    <xf numFmtId="168" fontId="2" fillId="0" borderId="0" xfId="42" applyNumberFormat="1" applyFont="1" applyBorder="1" applyAlignment="1">
      <alignment horizontal="right"/>
    </xf>
    <xf numFmtId="0" fontId="51" fillId="12" borderId="0" xfId="0" applyFont="1" applyFill="1" applyBorder="1" applyAlignment="1">
      <alignment/>
    </xf>
    <xf numFmtId="0" fontId="9" fillId="0" borderId="0" xfId="0" applyFont="1" applyAlignment="1">
      <alignment wrapText="1"/>
    </xf>
    <xf numFmtId="0" fontId="10" fillId="0" borderId="0" xfId="0" applyFont="1" applyAlignment="1">
      <alignment/>
    </xf>
    <xf numFmtId="0" fontId="10" fillId="0" borderId="0" xfId="58" applyFont="1" applyFill="1" applyBorder="1" applyAlignment="1">
      <alignment/>
      <protection/>
    </xf>
    <xf numFmtId="0" fontId="2" fillId="0" borderId="0" xfId="60" applyAlignment="1">
      <alignment vertical="center"/>
      <protection/>
    </xf>
    <xf numFmtId="0" fontId="2" fillId="0" borderId="0" xfId="60" applyAlignment="1">
      <alignment horizontal="right" vertical="center"/>
      <protection/>
    </xf>
    <xf numFmtId="0" fontId="2" fillId="0" borderId="0" xfId="60" applyFont="1" applyAlignment="1">
      <alignment vertical="center"/>
      <protection/>
    </xf>
    <xf numFmtId="0" fontId="7" fillId="0" borderId="0" xfId="60" applyFont="1" applyAlignment="1">
      <alignment vertical="center"/>
      <protection/>
    </xf>
    <xf numFmtId="49" fontId="49" fillId="0" borderId="0" xfId="0" applyNumberFormat="1" applyFont="1" applyAlignment="1">
      <alignment vertical="center"/>
    </xf>
    <xf numFmtId="0" fontId="7" fillId="0" borderId="0" xfId="0" applyFont="1" applyBorder="1" applyAlignment="1">
      <alignment/>
    </xf>
    <xf numFmtId="49" fontId="50" fillId="34" borderId="0" xfId="0" applyNumberFormat="1" applyFont="1" applyFill="1" applyBorder="1" applyAlignment="1">
      <alignment horizontal="center" vertical="center" wrapText="1"/>
    </xf>
    <xf numFmtId="3" fontId="2" fillId="6" borderId="0" xfId="0" applyNumberFormat="1" applyFont="1" applyFill="1" applyBorder="1" applyAlignment="1">
      <alignment/>
    </xf>
    <xf numFmtId="41" fontId="2" fillId="0" borderId="0" xfId="45" applyFont="1" applyFill="1" applyBorder="1" applyAlignment="1">
      <alignment/>
    </xf>
    <xf numFmtId="3" fontId="3" fillId="33" borderId="0" xfId="0" applyNumberFormat="1" applyFont="1" applyFill="1" applyBorder="1" applyAlignment="1">
      <alignment/>
    </xf>
    <xf numFmtId="49" fontId="3" fillId="12" borderId="0" xfId="0" applyNumberFormat="1" applyFont="1" applyFill="1" applyBorder="1" applyAlignment="1">
      <alignment vertical="center"/>
    </xf>
    <xf numFmtId="3" fontId="2" fillId="12" borderId="0" xfId="0" applyNumberFormat="1" applyFont="1" applyFill="1" applyBorder="1" applyAlignment="1">
      <alignment/>
    </xf>
    <xf numFmtId="3" fontId="3" fillId="35" borderId="0" xfId="0" applyNumberFormat="1" applyFont="1" applyFill="1" applyBorder="1" applyAlignment="1">
      <alignment/>
    </xf>
    <xf numFmtId="3" fontId="51" fillId="18" borderId="0" xfId="0" applyNumberFormat="1" applyFont="1" applyFill="1" applyBorder="1" applyAlignment="1">
      <alignment/>
    </xf>
    <xf numFmtId="3" fontId="51" fillId="36" borderId="0" xfId="0" applyNumberFormat="1" applyFont="1" applyFill="1" applyBorder="1" applyAlignment="1">
      <alignment/>
    </xf>
    <xf numFmtId="164" fontId="3" fillId="35" borderId="0" xfId="45" applyNumberFormat="1" applyFont="1" applyFill="1" applyBorder="1" applyAlignment="1">
      <alignment/>
    </xf>
    <xf numFmtId="164" fontId="3" fillId="36" borderId="0" xfId="45" applyNumberFormat="1" applyFont="1" applyFill="1" applyBorder="1" applyAlignment="1">
      <alignment/>
    </xf>
    <xf numFmtId="43" fontId="0" fillId="0" borderId="0" xfId="42" applyFont="1" applyAlignment="1">
      <alignment/>
    </xf>
    <xf numFmtId="49" fontId="3" fillId="0" borderId="0" xfId="0" applyNumberFormat="1" applyFont="1" applyBorder="1" applyAlignment="1">
      <alignment vertical="center"/>
    </xf>
    <xf numFmtId="169" fontId="0" fillId="0" borderId="0" xfId="42" applyNumberFormat="1" applyFont="1" applyAlignment="1">
      <alignment/>
    </xf>
    <xf numFmtId="0" fontId="2" fillId="0" borderId="0" xfId="60" applyFont="1">
      <alignment/>
      <protection/>
    </xf>
    <xf numFmtId="0" fontId="2" fillId="0" borderId="0" xfId="0" applyFont="1" applyBorder="1" applyAlignment="1">
      <alignment/>
    </xf>
    <xf numFmtId="0" fontId="3" fillId="0" borderId="0" xfId="0" applyFont="1" applyBorder="1" applyAlignment="1">
      <alignment/>
    </xf>
    <xf numFmtId="0" fontId="2" fillId="0" borderId="10" xfId="0" applyFont="1" applyBorder="1" applyAlignment="1">
      <alignment/>
    </xf>
    <xf numFmtId="0" fontId="7" fillId="0" borderId="0" xfId="0" applyFont="1" applyBorder="1" applyAlignment="1">
      <alignment horizontal="left" vertical="center"/>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3" fontId="2" fillId="6" borderId="0" xfId="0" applyNumberFormat="1" applyFont="1" applyFill="1" applyBorder="1" applyAlignment="1">
      <alignment horizontal="center" vertical="center"/>
    </xf>
    <xf numFmtId="0" fontId="52" fillId="0" borderId="0" xfId="0" applyFont="1" applyAlignment="1">
      <alignment wrapText="1"/>
    </xf>
    <xf numFmtId="0" fontId="52" fillId="0" borderId="0" xfId="0" applyFont="1" applyAlignment="1">
      <alignment/>
    </xf>
    <xf numFmtId="0" fontId="53" fillId="0" borderId="0" xfId="0" applyFont="1" applyAlignment="1">
      <alignment/>
    </xf>
    <xf numFmtId="0" fontId="50" fillId="34" borderId="0" xfId="62" applyFont="1" applyFill="1" applyBorder="1" applyAlignment="1">
      <alignment horizontal="center" vertical="center" wrapText="1"/>
      <protection/>
    </xf>
    <xf numFmtId="0" fontId="50" fillId="34" borderId="0" xfId="59" applyFont="1" applyFill="1" applyBorder="1" applyAlignment="1">
      <alignment horizontal="center" vertical="center" wrapText="1"/>
      <protection/>
    </xf>
    <xf numFmtId="0" fontId="10" fillId="0" borderId="0" xfId="59" applyFont="1" applyAlignment="1">
      <alignment horizontal="left" vertical="top" wrapText="1"/>
      <protection/>
    </xf>
    <xf numFmtId="0" fontId="50" fillId="34" borderId="0" xfId="61" applyFont="1" applyFill="1" applyBorder="1" applyAlignment="1">
      <alignment horizontal="center" vertical="center" wrapText="1"/>
      <protection/>
    </xf>
    <xf numFmtId="0" fontId="10" fillId="0" borderId="0" xfId="61" applyFont="1" applyAlignment="1">
      <alignment horizontal="left" vertical="top" wrapText="1"/>
      <protection/>
    </xf>
    <xf numFmtId="0" fontId="10" fillId="0" borderId="0" xfId="61" applyFont="1" applyAlignment="1">
      <alignment horizontal="left" vertical="center" wrapText="1"/>
      <protection/>
    </xf>
    <xf numFmtId="49" fontId="2" fillId="6" borderId="0" xfId="61" applyNumberFormat="1" applyFont="1" applyFill="1" applyBorder="1" applyAlignment="1">
      <alignment horizontal="center" vertical="center"/>
      <protection/>
    </xf>
    <xf numFmtId="0" fontId="50" fillId="34" borderId="0" xfId="0" applyFont="1" applyFill="1" applyBorder="1" applyAlignment="1">
      <alignment horizontal="center" vertical="center" wrapText="1"/>
    </xf>
    <xf numFmtId="0" fontId="10" fillId="0" borderId="0" xfId="0" applyFont="1" applyAlignment="1">
      <alignment horizontal="left" vertical="center" wrapText="1"/>
    </xf>
    <xf numFmtId="0" fontId="10" fillId="0" borderId="0" xfId="58" applyFont="1" applyFill="1" applyBorder="1" applyAlignment="1">
      <alignment horizontal="left" wrapText="1"/>
      <protection/>
    </xf>
    <xf numFmtId="3" fontId="2" fillId="6" borderId="0" xfId="0" applyNumberFormat="1" applyFont="1" applyFill="1" applyBorder="1" applyAlignment="1">
      <alignment horizontal="center" vertical="center"/>
    </xf>
    <xf numFmtId="49" fontId="2" fillId="6" borderId="0" xfId="0" applyNumberFormat="1" applyFont="1" applyFill="1" applyBorder="1" applyAlignment="1">
      <alignment horizontal="center" vertical="center"/>
    </xf>
    <xf numFmtId="49" fontId="2" fillId="6" borderId="0" xfId="0" applyNumberFormat="1" applyFont="1" applyFill="1" applyBorder="1" applyAlignment="1">
      <alignment horizontal="center" vertical="center" wrapText="1"/>
    </xf>
    <xf numFmtId="0" fontId="2" fillId="0" borderId="0" xfId="60" applyFill="1" applyBorder="1" applyAlignment="1">
      <alignment horizontal="lef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2"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rmal 3 2" xfId="60"/>
    <cellStyle name="Normal 4" xfId="61"/>
    <cellStyle name="Normal 5" xfId="62"/>
    <cellStyle name="Note" xfId="63"/>
    <cellStyle name="Output" xfId="64"/>
    <cellStyle name="Percent" xfId="65"/>
    <cellStyle name="SDMX_protected"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342900</xdr:colOff>
      <xdr:row>4</xdr:row>
      <xdr:rowOff>66675</xdr:rowOff>
    </xdr:to>
    <xdr:pic>
      <xdr:nvPicPr>
        <xdr:cNvPr id="1" name="Picture 1" descr="NRW_logo_RGB_stack"/>
        <xdr:cNvPicPr preferRelativeResize="1">
          <a:picLocks noChangeAspect="1"/>
        </xdr:cNvPicPr>
      </xdr:nvPicPr>
      <xdr:blipFill>
        <a:blip r:embed="rId1"/>
        <a:stretch>
          <a:fillRect/>
        </a:stretch>
      </xdr:blipFill>
      <xdr:spPr>
        <a:xfrm>
          <a:off x="0" y="0"/>
          <a:ext cx="1866900" cy="1219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ales%20Land%20disposal%20for%20recovery%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cineration_2013_-_Wale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ales%20Landfill%20Void%20201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ales%20Landfill%20Inputs%20201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ales%20TransferTreatmentMRS%20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1"/>
      <sheetName val="D2"/>
      <sheetName val="RATSdata"/>
      <sheetName val="D3"/>
      <sheetName val="Land Disposal"/>
    </sheetNames>
    <sheetDataSet>
      <sheetData sheetId="4">
        <row r="7">
          <cell r="C7">
            <v>80638.2</v>
          </cell>
          <cell r="D7">
            <v>79625</v>
          </cell>
          <cell r="E7">
            <v>1773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erational sites at end 2013"/>
      <sheetName val="Non or pre opnl sites end 2013"/>
      <sheetName val="New sites in 2013"/>
      <sheetName val="PivotTables"/>
      <sheetName val="Incineration Input"/>
      <sheetName val="Incineration Capacity"/>
      <sheetName val="Fig 1.9"/>
      <sheetName val="Padeswood"/>
    </sheetNames>
    <sheetDataSet>
      <sheetData sheetId="3">
        <row r="5">
          <cell r="B5" t="str">
            <v>Clinical</v>
          </cell>
          <cell r="C5">
            <v>4956</v>
          </cell>
          <cell r="D5">
            <v>0</v>
          </cell>
          <cell r="E5">
            <v>0</v>
          </cell>
          <cell r="F5">
            <v>4956</v>
          </cell>
        </row>
        <row r="6">
          <cell r="B6" t="str">
            <v>Co-Incineration of hazardous waste</v>
          </cell>
          <cell r="C6">
            <v>30157</v>
          </cell>
          <cell r="D6">
            <v>0</v>
          </cell>
          <cell r="E6">
            <v>0</v>
          </cell>
          <cell r="F6">
            <v>30157</v>
          </cell>
        </row>
        <row r="7">
          <cell r="B7" t="str">
            <v>Co-Incineration of non hazardous waste</v>
          </cell>
          <cell r="C7">
            <v>0</v>
          </cell>
          <cell r="D7">
            <v>9968.5</v>
          </cell>
          <cell r="E7">
            <v>0</v>
          </cell>
          <cell r="F7">
            <v>9968.5</v>
          </cell>
        </row>
        <row r="8">
          <cell r="B8" t="str">
            <v>Municipal and/or Industrial &amp; Commercial</v>
          </cell>
          <cell r="C8">
            <v>0</v>
          </cell>
          <cell r="D8">
            <v>0</v>
          </cell>
          <cell r="E8">
            <v>3059</v>
          </cell>
          <cell r="F8">
            <v>3059</v>
          </cell>
        </row>
        <row r="14">
          <cell r="B14" t="str">
            <v>Clinical</v>
          </cell>
          <cell r="C14">
            <v>6000</v>
          </cell>
          <cell r="D14">
            <v>0</v>
          </cell>
          <cell r="E14">
            <v>0</v>
          </cell>
          <cell r="F14">
            <v>6000</v>
          </cell>
        </row>
        <row r="15">
          <cell r="B15" t="str">
            <v>Co-Incineration of hazardous waste</v>
          </cell>
          <cell r="C15">
            <v>181368</v>
          </cell>
          <cell r="D15">
            <v>0</v>
          </cell>
          <cell r="E15">
            <v>0</v>
          </cell>
          <cell r="F15">
            <v>181368</v>
          </cell>
        </row>
        <row r="16">
          <cell r="B16" t="str">
            <v>Co-Incineration of non hazardous waste</v>
          </cell>
          <cell r="C16">
            <v>0</v>
          </cell>
          <cell r="D16">
            <v>25000</v>
          </cell>
          <cell r="E16">
            <v>0</v>
          </cell>
          <cell r="F16">
            <v>25000</v>
          </cell>
        </row>
        <row r="17">
          <cell r="B17" t="str">
            <v>Municipal and/or Industrial &amp; Commercial</v>
          </cell>
          <cell r="C17">
            <v>0</v>
          </cell>
          <cell r="D17">
            <v>0</v>
          </cell>
          <cell r="E17">
            <v>52500</v>
          </cell>
          <cell r="F17">
            <v>52500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ales Data 2013"/>
      <sheetName val="Pivot table"/>
      <sheetName val="Landfill Capacity"/>
      <sheetName val="Landfill Trends"/>
      <sheetName val="Landfill Life"/>
      <sheetName val="Fig. 2"/>
    </sheetNames>
    <sheetDataSet>
      <sheetData sheetId="1">
        <row r="4">
          <cell r="B4" t="str">
            <v>Site Type</v>
          </cell>
          <cell r="C4" t="str">
            <v>N</v>
          </cell>
          <cell r="D4" t="str">
            <v>SE</v>
          </cell>
          <cell r="E4" t="str">
            <v>SW</v>
          </cell>
        </row>
        <row r="5">
          <cell r="B5" t="str">
            <v>Hazardous Restricted</v>
          </cell>
          <cell r="C5">
            <v>0</v>
          </cell>
          <cell r="D5">
            <v>0</v>
          </cell>
          <cell r="E5">
            <v>191382</v>
          </cell>
        </row>
        <row r="6">
          <cell r="B6" t="str">
            <v>Inert</v>
          </cell>
          <cell r="C6">
            <v>1714558</v>
          </cell>
          <cell r="D6">
            <v>1461535</v>
          </cell>
          <cell r="E6">
            <v>0</v>
          </cell>
        </row>
        <row r="7">
          <cell r="B7" t="str">
            <v>Non-hazardous</v>
          </cell>
          <cell r="C7">
            <v>4074291</v>
          </cell>
          <cell r="D7">
            <v>8272115</v>
          </cell>
          <cell r="E7">
            <v>5404786</v>
          </cell>
        </row>
        <row r="8">
          <cell r="B8" t="str">
            <v>Non-hazardous (SNRHW)</v>
          </cell>
          <cell r="C8">
            <v>0</v>
          </cell>
          <cell r="D8">
            <v>3126036</v>
          </cell>
          <cell r="E8">
            <v>0</v>
          </cell>
        </row>
        <row r="9">
          <cell r="B9" t="str">
            <v>Restricted user</v>
          </cell>
          <cell r="C9">
            <v>66359</v>
          </cell>
          <cell r="D9">
            <v>3459856</v>
          </cell>
          <cell r="E9">
            <v>2399989</v>
          </cell>
        </row>
        <row r="10">
          <cell r="B10" t="str">
            <v>Permitted, but not constructed</v>
          </cell>
          <cell r="C10">
            <v>0</v>
          </cell>
          <cell r="D10">
            <v>0</v>
          </cell>
          <cell r="E10">
            <v>1090000</v>
          </cell>
        </row>
        <row r="11">
          <cell r="B11" t="str">
            <v>non-hazardous: not permitted, not constructed</v>
          </cell>
          <cell r="C11">
            <v>0</v>
          </cell>
          <cell r="D11">
            <v>0</v>
          </cell>
          <cell r="E11">
            <v>1893500</v>
          </cell>
        </row>
        <row r="12">
          <cell r="B12" t="str">
            <v>non-hazardous: closed - no longer taking waste</v>
          </cell>
          <cell r="C12">
            <v>0</v>
          </cell>
          <cell r="D12">
            <v>0</v>
          </cell>
          <cell r="E12">
            <v>0</v>
          </cell>
        </row>
        <row r="13">
          <cell r="B13" t="str">
            <v>Grand Total</v>
          </cell>
          <cell r="C13">
            <v>5855208</v>
          </cell>
          <cell r="D13">
            <v>16319542</v>
          </cell>
          <cell r="E13">
            <v>10979657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andfill Inputs EWC"/>
      <sheetName val="EWC-Eurostat Lookup"/>
      <sheetName val="Pivot tables"/>
      <sheetName val="Landfill Inputs"/>
      <sheetName val="Landfill Inputs Trend"/>
      <sheetName val="Fig. 4"/>
      <sheetName val="Fig. 5"/>
    </sheetNames>
    <sheetDataSet>
      <sheetData sheetId="3">
        <row r="7">
          <cell r="C7">
            <v>0</v>
          </cell>
          <cell r="D7">
            <v>0</v>
          </cell>
          <cell r="E7">
            <v>63.65</v>
          </cell>
        </row>
        <row r="8">
          <cell r="C8">
            <v>116039.73000000003</v>
          </cell>
          <cell r="D8">
            <v>129796.08</v>
          </cell>
          <cell r="E8">
            <v>0</v>
          </cell>
        </row>
        <row r="9">
          <cell r="C9">
            <v>333406.10600000015</v>
          </cell>
          <cell r="D9">
            <v>582792.6999999998</v>
          </cell>
          <cell r="E9">
            <v>265543.1800000001</v>
          </cell>
        </row>
        <row r="10">
          <cell r="C10">
            <v>0</v>
          </cell>
          <cell r="D10">
            <v>113718.84</v>
          </cell>
          <cell r="E10">
            <v>34200.88</v>
          </cell>
        </row>
        <row r="11">
          <cell r="C11">
            <v>0</v>
          </cell>
          <cell r="D11">
            <v>522760.47</v>
          </cell>
          <cell r="E11">
            <v>39975.97000000001</v>
          </cell>
        </row>
      </sheetData>
      <sheetData sheetId="4">
        <row r="197">
          <cell r="E197">
            <v>149758.316</v>
          </cell>
          <cell r="F197">
            <v>434914.2799999999</v>
          </cell>
          <cell r="G197">
            <v>104757.52</v>
          </cell>
        </row>
        <row r="198">
          <cell r="E198">
            <v>183647.79</v>
          </cell>
          <cell r="F198">
            <v>261597.25999999995</v>
          </cell>
          <cell r="G198">
            <v>194943.42</v>
          </cell>
        </row>
        <row r="199">
          <cell r="E199">
            <v>0</v>
          </cell>
          <cell r="F199">
            <v>0</v>
          </cell>
          <cell r="G199">
            <v>43.120000000000005</v>
          </cell>
        </row>
        <row r="201">
          <cell r="E201">
            <v>114561.44</v>
          </cell>
          <cell r="F201">
            <v>129796.08</v>
          </cell>
          <cell r="G201">
            <v>0</v>
          </cell>
        </row>
        <row r="202">
          <cell r="E202">
            <v>1478.29</v>
          </cell>
          <cell r="F202">
            <v>0</v>
          </cell>
          <cell r="G202">
            <v>0</v>
          </cell>
        </row>
        <row r="203">
          <cell r="E203">
            <v>0</v>
          </cell>
          <cell r="F203">
            <v>0</v>
          </cell>
          <cell r="G203">
            <v>0</v>
          </cell>
        </row>
        <row r="205">
          <cell r="E205">
            <v>0</v>
          </cell>
          <cell r="F205">
            <v>0</v>
          </cell>
          <cell r="G205">
            <v>973.2</v>
          </cell>
        </row>
        <row r="206">
          <cell r="E206">
            <v>0</v>
          </cell>
          <cell r="F206">
            <v>522760.47</v>
          </cell>
          <cell r="G206">
            <v>39002.77000000001</v>
          </cell>
        </row>
        <row r="207">
          <cell r="E207">
            <v>0</v>
          </cell>
          <cell r="F207">
            <v>0</v>
          </cell>
          <cell r="G207">
            <v>63.65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 RATS"/>
      <sheetName val="PivotTable"/>
      <sheetName val="TransferTreatmentMRS 2013"/>
      <sheetName val="TransferTreatmentMRS trends"/>
      <sheetName val="Fig. 1.7"/>
      <sheetName val="Fig. 1.8 &amp; Fig1.1"/>
      <sheetName val="TransferOutputs2013"/>
      <sheetName val="WasteDestLAtoCountry"/>
      <sheetName val="WasteFateClassification"/>
      <sheetName val="Composting &amp; AD"/>
    </sheetNames>
    <sheetDataSet>
      <sheetData sheetId="1">
        <row r="7">
          <cell r="D7">
            <v>209161.99899999998</v>
          </cell>
          <cell r="E7">
            <v>219436.703</v>
          </cell>
          <cell r="F7">
            <v>43323.462</v>
          </cell>
        </row>
        <row r="8">
          <cell r="D8">
            <v>0</v>
          </cell>
          <cell r="E8">
            <v>0</v>
          </cell>
          <cell r="F8">
            <v>0</v>
          </cell>
        </row>
        <row r="9">
          <cell r="D9">
            <v>215706.09099999996</v>
          </cell>
          <cell r="E9">
            <v>517064.62799999997</v>
          </cell>
          <cell r="F9">
            <v>248594.106</v>
          </cell>
        </row>
        <row r="11">
          <cell r="D11">
            <v>310.848</v>
          </cell>
          <cell r="E11">
            <v>1984.511</v>
          </cell>
          <cell r="F11">
            <v>1064.5639999999999</v>
          </cell>
        </row>
      </sheetData>
      <sheetData sheetId="2">
        <row r="8">
          <cell r="C8">
            <v>209161.99899999998</v>
          </cell>
          <cell r="D8">
            <v>219436.703</v>
          </cell>
          <cell r="E8">
            <v>43323.462</v>
          </cell>
        </row>
        <row r="9">
          <cell r="C9">
            <v>0</v>
          </cell>
          <cell r="D9">
            <v>0</v>
          </cell>
          <cell r="E9">
            <v>0</v>
          </cell>
        </row>
        <row r="10">
          <cell r="C10">
            <v>310.848</v>
          </cell>
          <cell r="D10">
            <v>1984.511</v>
          </cell>
          <cell r="E10">
            <v>1064.5639999999999</v>
          </cell>
        </row>
        <row r="11">
          <cell r="C11">
            <v>75345.744</v>
          </cell>
          <cell r="D11">
            <v>286424.79800000007</v>
          </cell>
          <cell r="E11">
            <v>120394.67</v>
          </cell>
        </row>
        <row r="12">
          <cell r="C12">
            <v>60697.985</v>
          </cell>
          <cell r="D12">
            <v>0</v>
          </cell>
          <cell r="E12">
            <v>3651</v>
          </cell>
        </row>
        <row r="14">
          <cell r="C14">
            <v>239679.007</v>
          </cell>
          <cell r="D14">
            <v>169037.58</v>
          </cell>
          <cell r="E14">
            <v>215418.153</v>
          </cell>
        </row>
        <row r="15">
          <cell r="C15">
            <v>219987.275</v>
          </cell>
          <cell r="D15">
            <v>996372.332</v>
          </cell>
          <cell r="E15">
            <v>374497.633</v>
          </cell>
        </row>
        <row r="16">
          <cell r="C16">
            <v>3239.833</v>
          </cell>
          <cell r="D16">
            <v>32296.593</v>
          </cell>
          <cell r="E16">
            <v>57343.865999999995</v>
          </cell>
        </row>
        <row r="17">
          <cell r="C17">
            <v>43894.8</v>
          </cell>
          <cell r="D17">
            <v>57792.425</v>
          </cell>
          <cell r="E17">
            <v>0</v>
          </cell>
        </row>
        <row r="18">
          <cell r="C18">
            <v>65448.380000000005</v>
          </cell>
          <cell r="D18">
            <v>34516.92</v>
          </cell>
          <cell r="E18">
            <v>0</v>
          </cell>
        </row>
        <row r="19">
          <cell r="C19">
            <v>4529.408</v>
          </cell>
          <cell r="D19">
            <v>52990.33</v>
          </cell>
          <cell r="E19">
            <v>99812.673</v>
          </cell>
        </row>
        <row r="21">
          <cell r="C21">
            <v>28131.333</v>
          </cell>
          <cell r="D21">
            <v>8463.95</v>
          </cell>
          <cell r="E21">
            <v>64826.850000000006</v>
          </cell>
        </row>
        <row r="22">
          <cell r="C22">
            <v>49802.529</v>
          </cell>
          <cell r="D22">
            <v>513564.60899999994</v>
          </cell>
          <cell r="E22">
            <v>164187.894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D1:D7"/>
  <sheetViews>
    <sheetView zoomScalePageLayoutView="0" workbookViewId="0" topLeftCell="A1">
      <selection activeCell="D7" sqref="D7"/>
    </sheetView>
  </sheetViews>
  <sheetFormatPr defaultColWidth="8.88671875" defaultRowHeight="15"/>
  <cols>
    <col min="3" max="3" width="5.99609375" style="0" customWidth="1"/>
    <col min="4" max="4" width="64.6640625" style="0" customWidth="1"/>
  </cols>
  <sheetData>
    <row r="1" ht="15.75">
      <c r="D1" s="93" t="s">
        <v>115</v>
      </c>
    </row>
    <row r="3" ht="45">
      <c r="D3" s="91" t="s">
        <v>112</v>
      </c>
    </row>
    <row r="4" ht="15">
      <c r="D4" s="92"/>
    </row>
    <row r="5" ht="45">
      <c r="D5" s="91" t="s">
        <v>113</v>
      </c>
    </row>
    <row r="6" ht="15">
      <c r="D6" s="92"/>
    </row>
    <row r="7" ht="42.75" customHeight="1">
      <c r="D7" s="91" t="s">
        <v>114</v>
      </c>
    </row>
  </sheetData>
  <sheetProtection/>
  <printOptions/>
  <pageMargins left="0.7" right="0.7" top="0.75" bottom="0.75" header="0.3" footer="0.3"/>
  <pageSetup horizontalDpi="600" verticalDpi="600" orientation="portrait" paperSize="9"/>
  <drawing r:id="rId1"/>
</worksheet>
</file>

<file path=xl/worksheets/sheet10.xml><?xml version="1.0" encoding="utf-8"?>
<worksheet xmlns="http://schemas.openxmlformats.org/spreadsheetml/2006/main" xmlns:r="http://schemas.openxmlformats.org/officeDocument/2006/relationships">
  <dimension ref="B2:I170"/>
  <sheetViews>
    <sheetView tabSelected="1" zoomScalePageLayoutView="0" workbookViewId="0" topLeftCell="A155">
      <selection activeCell="D177" sqref="D177"/>
    </sheetView>
  </sheetViews>
  <sheetFormatPr defaultColWidth="8.88671875" defaultRowHeight="15" outlineLevelRow="2" outlineLevelCol="1"/>
  <cols>
    <col min="4" max="4" width="12.6640625" style="0" customWidth="1"/>
    <col min="5" max="6" width="9.21484375" style="0" customWidth="1" outlineLevel="1"/>
    <col min="7" max="7" width="9.10546875" style="0" customWidth="1" outlineLevel="1"/>
  </cols>
  <sheetData>
    <row r="2" spans="2:8" ht="15.75">
      <c r="B2" s="87" t="s">
        <v>102</v>
      </c>
      <c r="C2" s="88"/>
      <c r="D2" s="88"/>
      <c r="E2" s="89"/>
      <c r="F2" s="89"/>
      <c r="G2" s="89"/>
      <c r="H2" s="89"/>
    </row>
    <row r="3" spans="2:8" ht="15">
      <c r="B3" s="67" t="s">
        <v>8</v>
      </c>
      <c r="C3" s="88"/>
      <c r="D3" s="88"/>
      <c r="E3" s="89"/>
      <c r="F3" s="89"/>
      <c r="G3" s="89"/>
      <c r="H3" s="89"/>
    </row>
    <row r="4" spans="2:8" ht="15.75">
      <c r="B4" s="87"/>
      <c r="C4" s="88"/>
      <c r="D4" s="88"/>
      <c r="E4" s="89"/>
      <c r="F4" s="89"/>
      <c r="G4" s="89"/>
      <c r="H4" s="89"/>
    </row>
    <row r="5" spans="2:8" ht="15" customHeight="1">
      <c r="B5" s="68" t="s">
        <v>41</v>
      </c>
      <c r="C5" s="68" t="s">
        <v>41</v>
      </c>
      <c r="D5" s="68"/>
      <c r="E5" s="101" t="s">
        <v>7</v>
      </c>
      <c r="F5" s="101"/>
      <c r="G5" s="101"/>
      <c r="H5" s="68" t="s">
        <v>41</v>
      </c>
    </row>
    <row r="6" spans="2:8" ht="38.25">
      <c r="B6" s="69" t="s">
        <v>42</v>
      </c>
      <c r="C6" s="56" t="s">
        <v>6</v>
      </c>
      <c r="D6" s="56" t="s">
        <v>103</v>
      </c>
      <c r="E6" s="56" t="s">
        <v>5</v>
      </c>
      <c r="F6" s="56" t="s">
        <v>4</v>
      </c>
      <c r="G6" s="56" t="s">
        <v>3</v>
      </c>
      <c r="H6" s="56" t="s">
        <v>1</v>
      </c>
    </row>
    <row r="7" spans="2:8" ht="15" hidden="1" outlineLevel="2">
      <c r="B7" s="105" t="s">
        <v>64</v>
      </c>
      <c r="C7" s="104" t="s">
        <v>104</v>
      </c>
      <c r="D7" s="70" t="s">
        <v>104</v>
      </c>
      <c r="E7" s="71">
        <v>202</v>
      </c>
      <c r="F7" s="71">
        <v>548</v>
      </c>
      <c r="G7" s="71">
        <v>212</v>
      </c>
      <c r="H7" s="72">
        <f>SUM(E7:G7)</f>
        <v>962</v>
      </c>
    </row>
    <row r="8" spans="2:8" ht="15" hidden="1" outlineLevel="2">
      <c r="B8" s="105"/>
      <c r="C8" s="104"/>
      <c r="D8" s="70" t="s">
        <v>105</v>
      </c>
      <c r="E8" s="71">
        <v>61</v>
      </c>
      <c r="F8" s="71">
        <v>26</v>
      </c>
      <c r="G8" s="71">
        <v>110</v>
      </c>
      <c r="H8" s="72">
        <f>SUM(E8:G8)</f>
        <v>197</v>
      </c>
    </row>
    <row r="9" spans="2:8" ht="15" hidden="1" outlineLevel="1" collapsed="1">
      <c r="B9" s="105"/>
      <c r="C9" s="73" t="s">
        <v>91</v>
      </c>
      <c r="D9" s="74"/>
      <c r="E9" s="75">
        <f>SUBTOTAL(9,E7:E8)</f>
        <v>263</v>
      </c>
      <c r="F9" s="75">
        <f>SUBTOTAL(9,F7:F8)</f>
        <v>574</v>
      </c>
      <c r="G9" s="75">
        <f>SUBTOTAL(9,G7:G8)</f>
        <v>322</v>
      </c>
      <c r="H9" s="75">
        <f>SUBTOTAL(9,H7:H8)</f>
        <v>1159</v>
      </c>
    </row>
    <row r="10" spans="2:8" ht="15" hidden="1" outlineLevel="2">
      <c r="B10" s="105"/>
      <c r="C10" s="105" t="s">
        <v>106</v>
      </c>
      <c r="D10" s="70" t="s">
        <v>92</v>
      </c>
      <c r="E10" s="71">
        <v>0</v>
      </c>
      <c r="F10" s="71">
        <v>3</v>
      </c>
      <c r="G10" s="71">
        <v>0</v>
      </c>
      <c r="H10" s="72">
        <f>SUM(E10:G10)</f>
        <v>3</v>
      </c>
    </row>
    <row r="11" spans="2:8" ht="15" hidden="1" outlineLevel="2">
      <c r="B11" s="105"/>
      <c r="C11" s="105"/>
      <c r="D11" s="70" t="s">
        <v>93</v>
      </c>
      <c r="E11" s="71">
        <v>48</v>
      </c>
      <c r="F11" s="71">
        <v>55</v>
      </c>
      <c r="G11" s="71">
        <v>89</v>
      </c>
      <c r="H11" s="72">
        <f>SUM(E11:G11)</f>
        <v>192</v>
      </c>
    </row>
    <row r="12" spans="2:8" ht="15" hidden="1" outlineLevel="2">
      <c r="B12" s="105"/>
      <c r="C12" s="105"/>
      <c r="D12" s="70" t="s">
        <v>95</v>
      </c>
      <c r="E12" s="71">
        <v>0</v>
      </c>
      <c r="F12" s="71">
        <v>119</v>
      </c>
      <c r="G12" s="71">
        <v>0</v>
      </c>
      <c r="H12" s="72">
        <f>SUM(E12:G12)</f>
        <v>119</v>
      </c>
    </row>
    <row r="13" spans="2:8" ht="15" hidden="1" outlineLevel="2">
      <c r="B13" s="105"/>
      <c r="C13" s="105"/>
      <c r="D13" s="70" t="s">
        <v>96</v>
      </c>
      <c r="E13" s="71">
        <v>0</v>
      </c>
      <c r="F13" s="71">
        <v>0</v>
      </c>
      <c r="G13" s="71">
        <v>0</v>
      </c>
      <c r="H13" s="72">
        <f>SUM(E13:G13)</f>
        <v>0</v>
      </c>
    </row>
    <row r="14" spans="2:8" ht="15" hidden="1" outlineLevel="2">
      <c r="B14" s="105"/>
      <c r="C14" s="105"/>
      <c r="D14" s="70" t="s">
        <v>97</v>
      </c>
      <c r="E14" s="71">
        <v>12</v>
      </c>
      <c r="F14" s="71">
        <v>0</v>
      </c>
      <c r="G14" s="71">
        <v>394</v>
      </c>
      <c r="H14" s="72">
        <f>SUM(E14:G14)</f>
        <v>406</v>
      </c>
    </row>
    <row r="15" spans="2:8" ht="15" hidden="1" outlineLevel="1">
      <c r="B15" s="105"/>
      <c r="C15" s="73" t="s">
        <v>98</v>
      </c>
      <c r="D15" s="74"/>
      <c r="E15" s="75">
        <f>SUBTOTAL(9,E10:E14)</f>
        <v>60</v>
      </c>
      <c r="F15" s="75">
        <f>SUBTOTAL(9,F10:F14)</f>
        <v>177</v>
      </c>
      <c r="G15" s="75">
        <f>SUBTOTAL(9,G10:G14)</f>
        <v>483</v>
      </c>
      <c r="H15" s="75">
        <f>SUBTOTAL(9,H10:H14)</f>
        <v>720</v>
      </c>
    </row>
    <row r="16" spans="2:8" ht="15" hidden="1" outlineLevel="2">
      <c r="B16" s="105"/>
      <c r="C16" s="90" t="s">
        <v>107</v>
      </c>
      <c r="D16" s="70" t="s">
        <v>108</v>
      </c>
      <c r="E16" s="71">
        <v>30</v>
      </c>
      <c r="F16" s="71">
        <v>370</v>
      </c>
      <c r="G16" s="71">
        <v>14</v>
      </c>
      <c r="H16" s="72">
        <f>SUM(E16:G16)</f>
        <v>414</v>
      </c>
    </row>
    <row r="17" spans="2:8" ht="15" hidden="1" outlineLevel="1" collapsed="1">
      <c r="B17" s="105"/>
      <c r="C17" s="73" t="s">
        <v>109</v>
      </c>
      <c r="D17" s="74"/>
      <c r="E17" s="75">
        <f>SUBTOTAL(9,E16:E16)</f>
        <v>30</v>
      </c>
      <c r="F17" s="75">
        <f>SUBTOTAL(9,F16:F16)</f>
        <v>370</v>
      </c>
      <c r="G17" s="75">
        <f>SUBTOTAL(9,G16:G16)</f>
        <v>14</v>
      </c>
      <c r="H17" s="75">
        <f>SUBTOTAL(9,H16:H16)</f>
        <v>414</v>
      </c>
    </row>
    <row r="18" spans="2:8" ht="15" collapsed="1">
      <c r="B18" s="76" t="s">
        <v>75</v>
      </c>
      <c r="C18" s="76"/>
      <c r="D18" s="76"/>
      <c r="E18" s="77">
        <f>SUBTOTAL(9,E7:E16)</f>
        <v>353</v>
      </c>
      <c r="F18" s="77">
        <f>SUBTOTAL(9,F7:F16)</f>
        <v>1121</v>
      </c>
      <c r="G18" s="77">
        <f>SUBTOTAL(9,G7:G16)</f>
        <v>819</v>
      </c>
      <c r="H18" s="77">
        <f>SUBTOTAL(9,H7:H16)</f>
        <v>2293</v>
      </c>
    </row>
    <row r="19" spans="2:8" ht="15" hidden="1" outlineLevel="2">
      <c r="B19" s="105" t="s">
        <v>76</v>
      </c>
      <c r="C19" s="104" t="s">
        <v>104</v>
      </c>
      <c r="D19" s="70" t="s">
        <v>104</v>
      </c>
      <c r="E19" s="71">
        <v>306</v>
      </c>
      <c r="F19" s="71">
        <v>613</v>
      </c>
      <c r="G19" s="71">
        <v>242</v>
      </c>
      <c r="H19" s="72">
        <f>SUM(E19:G19)</f>
        <v>1161</v>
      </c>
    </row>
    <row r="20" spans="2:8" ht="15" hidden="1" outlineLevel="2">
      <c r="B20" s="105"/>
      <c r="C20" s="104"/>
      <c r="D20" s="70" t="s">
        <v>105</v>
      </c>
      <c r="E20" s="71">
        <v>3</v>
      </c>
      <c r="F20" s="71">
        <v>13</v>
      </c>
      <c r="G20" s="71">
        <v>23</v>
      </c>
      <c r="H20" s="72">
        <f>SUM(E20:G20)</f>
        <v>39</v>
      </c>
    </row>
    <row r="21" spans="2:8" ht="15" hidden="1" outlineLevel="1" collapsed="1">
      <c r="B21" s="105"/>
      <c r="C21" s="73" t="s">
        <v>91</v>
      </c>
      <c r="D21" s="74"/>
      <c r="E21" s="75">
        <f>SUBTOTAL(9,E19:E20)</f>
        <v>309</v>
      </c>
      <c r="F21" s="75">
        <f>SUBTOTAL(9,F19:F20)</f>
        <v>626</v>
      </c>
      <c r="G21" s="75">
        <f>SUBTOTAL(9,G19:G20)</f>
        <v>265</v>
      </c>
      <c r="H21" s="75">
        <f>SUBTOTAL(9,H19:H20)</f>
        <v>1200</v>
      </c>
    </row>
    <row r="22" spans="2:8" ht="15" hidden="1" outlineLevel="2">
      <c r="B22" s="105"/>
      <c r="C22" s="105" t="s">
        <v>106</v>
      </c>
      <c r="D22" s="70" t="s">
        <v>92</v>
      </c>
      <c r="E22" s="71">
        <v>75</v>
      </c>
      <c r="F22" s="71">
        <v>11</v>
      </c>
      <c r="G22" s="71">
        <v>0</v>
      </c>
      <c r="H22" s="72">
        <f>SUM(E22:G22)</f>
        <v>86</v>
      </c>
    </row>
    <row r="23" spans="2:8" ht="15" hidden="1" outlineLevel="2">
      <c r="B23" s="105"/>
      <c r="C23" s="105"/>
      <c r="D23" s="70" t="s">
        <v>93</v>
      </c>
      <c r="E23" s="71">
        <v>57</v>
      </c>
      <c r="F23" s="71">
        <v>307</v>
      </c>
      <c r="G23" s="71">
        <v>90</v>
      </c>
      <c r="H23" s="72">
        <f>SUM(E23:G23)</f>
        <v>454</v>
      </c>
    </row>
    <row r="24" spans="2:8" ht="15" hidden="1" outlineLevel="2">
      <c r="B24" s="105"/>
      <c r="C24" s="105"/>
      <c r="D24" s="70" t="s">
        <v>95</v>
      </c>
      <c r="E24" s="71">
        <v>0</v>
      </c>
      <c r="F24" s="71">
        <v>110</v>
      </c>
      <c r="G24" s="71">
        <v>0</v>
      </c>
      <c r="H24" s="72">
        <f>SUM(E24:G24)</f>
        <v>110</v>
      </c>
    </row>
    <row r="25" spans="2:8" ht="15" hidden="1" outlineLevel="2">
      <c r="B25" s="105"/>
      <c r="C25" s="105"/>
      <c r="D25" s="70" t="s">
        <v>96</v>
      </c>
      <c r="E25" s="71">
        <v>0</v>
      </c>
      <c r="F25" s="71">
        <v>0</v>
      </c>
      <c r="G25" s="71">
        <v>1</v>
      </c>
      <c r="H25" s="72">
        <f>SUM(E25:G25)</f>
        <v>1</v>
      </c>
    </row>
    <row r="26" spans="2:8" ht="15" hidden="1" outlineLevel="2">
      <c r="B26" s="105"/>
      <c r="C26" s="105"/>
      <c r="D26" s="70" t="s">
        <v>97</v>
      </c>
      <c r="E26" s="71">
        <v>0</v>
      </c>
      <c r="F26" s="71">
        <v>0</v>
      </c>
      <c r="G26" s="71">
        <v>140</v>
      </c>
      <c r="H26" s="72">
        <f>SUM(E26:G26)</f>
        <v>140</v>
      </c>
    </row>
    <row r="27" spans="2:8" ht="15" hidden="1" outlineLevel="1">
      <c r="B27" s="105"/>
      <c r="C27" s="73" t="s">
        <v>98</v>
      </c>
      <c r="D27" s="74"/>
      <c r="E27" s="75">
        <f>SUBTOTAL(9,E22:E26)</f>
        <v>132</v>
      </c>
      <c r="F27" s="75">
        <f>SUBTOTAL(9,F22:F26)</f>
        <v>428</v>
      </c>
      <c r="G27" s="75">
        <f>SUBTOTAL(9,G22:G26)</f>
        <v>231</v>
      </c>
      <c r="H27" s="75">
        <f>SUBTOTAL(9,H22:H26)</f>
        <v>791</v>
      </c>
    </row>
    <row r="28" spans="2:8" ht="15" hidden="1" outlineLevel="2">
      <c r="B28" s="105"/>
      <c r="C28" s="90" t="s">
        <v>107</v>
      </c>
      <c r="D28" s="70" t="s">
        <v>108</v>
      </c>
      <c r="E28" s="71">
        <v>100</v>
      </c>
      <c r="F28" s="71">
        <v>282</v>
      </c>
      <c r="G28" s="71">
        <v>102</v>
      </c>
      <c r="H28" s="72">
        <f>SUM(E28:G28)</f>
        <v>484</v>
      </c>
    </row>
    <row r="29" spans="2:8" ht="15" hidden="1" outlineLevel="1" collapsed="1">
      <c r="B29" s="105"/>
      <c r="C29" s="73" t="s">
        <v>109</v>
      </c>
      <c r="D29" s="74"/>
      <c r="E29" s="75">
        <f>SUBTOTAL(9,E28:E28)</f>
        <v>100</v>
      </c>
      <c r="F29" s="75">
        <f>SUBTOTAL(9,F28:F28)</f>
        <v>282</v>
      </c>
      <c r="G29" s="75">
        <f>SUBTOTAL(9,G28:G28)</f>
        <v>102</v>
      </c>
      <c r="H29" s="75">
        <f>SUBTOTAL(9,H28:H28)</f>
        <v>484</v>
      </c>
    </row>
    <row r="30" spans="2:8" ht="15" collapsed="1">
      <c r="B30" s="76" t="s">
        <v>77</v>
      </c>
      <c r="C30" s="76"/>
      <c r="D30" s="76"/>
      <c r="E30" s="77">
        <f>SUBTOTAL(9,E19:E28)</f>
        <v>541</v>
      </c>
      <c r="F30" s="77">
        <f>SUBTOTAL(9,F19:F28)</f>
        <v>1336</v>
      </c>
      <c r="G30" s="77">
        <f>SUBTOTAL(9,G19:G28)</f>
        <v>598</v>
      </c>
      <c r="H30" s="77">
        <f>SUBTOTAL(9,H19:H28)</f>
        <v>2475</v>
      </c>
    </row>
    <row r="31" spans="2:8" ht="15" hidden="1" outlineLevel="2">
      <c r="B31" s="105" t="s">
        <v>78</v>
      </c>
      <c r="C31" s="104" t="s">
        <v>104</v>
      </c>
      <c r="D31" s="70" t="s">
        <v>104</v>
      </c>
      <c r="E31" s="71">
        <v>437</v>
      </c>
      <c r="F31" s="71">
        <v>961</v>
      </c>
      <c r="G31" s="71">
        <v>422</v>
      </c>
      <c r="H31" s="72">
        <f>SUM(E31:G31)</f>
        <v>1820</v>
      </c>
    </row>
    <row r="32" spans="2:8" ht="15" hidden="1" outlineLevel="2">
      <c r="B32" s="105"/>
      <c r="C32" s="104"/>
      <c r="D32" s="70" t="s">
        <v>105</v>
      </c>
      <c r="E32" s="71">
        <v>10</v>
      </c>
      <c r="F32" s="71">
        <v>21</v>
      </c>
      <c r="G32" s="71">
        <v>74</v>
      </c>
      <c r="H32" s="72">
        <f>SUM(E32:G32)</f>
        <v>105</v>
      </c>
    </row>
    <row r="33" spans="2:8" ht="15" hidden="1" outlineLevel="1" collapsed="1">
      <c r="B33" s="105"/>
      <c r="C33" s="73" t="s">
        <v>91</v>
      </c>
      <c r="D33" s="74"/>
      <c r="E33" s="75">
        <f>SUBTOTAL(9,E31:E32)</f>
        <v>447</v>
      </c>
      <c r="F33" s="75">
        <f>SUBTOTAL(9,F31:F32)</f>
        <v>982</v>
      </c>
      <c r="G33" s="75">
        <f>SUBTOTAL(9,G31:G32)</f>
        <v>496</v>
      </c>
      <c r="H33" s="75">
        <f>SUBTOTAL(9,H31:H32)</f>
        <v>1925</v>
      </c>
    </row>
    <row r="34" spans="2:8" ht="15" hidden="1" outlineLevel="2">
      <c r="B34" s="105"/>
      <c r="C34" s="105" t="s">
        <v>106</v>
      </c>
      <c r="D34" s="70" t="s">
        <v>92</v>
      </c>
      <c r="E34" s="71">
        <v>96</v>
      </c>
      <c r="F34" s="71">
        <v>30</v>
      </c>
      <c r="G34" s="71">
        <v>6</v>
      </c>
      <c r="H34" s="72">
        <f aca="true" t="shared" si="0" ref="H34:H39">SUM(E34:G34)</f>
        <v>132</v>
      </c>
    </row>
    <row r="35" spans="2:8" ht="15" hidden="1" outlineLevel="2">
      <c r="B35" s="105"/>
      <c r="C35" s="105"/>
      <c r="D35" s="70" t="s">
        <v>93</v>
      </c>
      <c r="E35" s="71">
        <v>102</v>
      </c>
      <c r="F35" s="71">
        <v>416</v>
      </c>
      <c r="G35" s="71">
        <v>88</v>
      </c>
      <c r="H35" s="72">
        <f t="shared" si="0"/>
        <v>606</v>
      </c>
    </row>
    <row r="36" spans="2:8" ht="15" hidden="1" outlineLevel="2">
      <c r="B36" s="105"/>
      <c r="C36" s="105"/>
      <c r="D36" s="70" t="s">
        <v>94</v>
      </c>
      <c r="E36" s="71">
        <v>0</v>
      </c>
      <c r="F36" s="71">
        <v>20</v>
      </c>
      <c r="G36" s="71">
        <v>25</v>
      </c>
      <c r="H36" s="72">
        <f t="shared" si="0"/>
        <v>45</v>
      </c>
    </row>
    <row r="37" spans="2:8" ht="15" hidden="1" outlineLevel="2">
      <c r="B37" s="105"/>
      <c r="C37" s="105"/>
      <c r="D37" s="70" t="s">
        <v>95</v>
      </c>
      <c r="E37" s="71">
        <v>0</v>
      </c>
      <c r="F37" s="71">
        <v>121</v>
      </c>
      <c r="G37" s="71">
        <v>0</v>
      </c>
      <c r="H37" s="72">
        <f t="shared" si="0"/>
        <v>121</v>
      </c>
    </row>
    <row r="38" spans="2:8" ht="15" hidden="1" outlineLevel="2">
      <c r="B38" s="105"/>
      <c r="C38" s="105"/>
      <c r="D38" s="70" t="s">
        <v>96</v>
      </c>
      <c r="E38" s="71">
        <v>7</v>
      </c>
      <c r="F38" s="71">
        <v>0</v>
      </c>
      <c r="G38" s="71">
        <v>4</v>
      </c>
      <c r="H38" s="72">
        <f t="shared" si="0"/>
        <v>11</v>
      </c>
    </row>
    <row r="39" spans="2:8" ht="15" hidden="1" outlineLevel="2">
      <c r="B39" s="105"/>
      <c r="C39" s="105"/>
      <c r="D39" s="70" t="s">
        <v>97</v>
      </c>
      <c r="E39" s="71">
        <v>0</v>
      </c>
      <c r="F39" s="71">
        <v>0</v>
      </c>
      <c r="G39" s="71">
        <v>126</v>
      </c>
      <c r="H39" s="72">
        <f t="shared" si="0"/>
        <v>126</v>
      </c>
    </row>
    <row r="40" spans="2:8" ht="15" hidden="1" outlineLevel="1">
      <c r="B40" s="105"/>
      <c r="C40" s="73" t="s">
        <v>98</v>
      </c>
      <c r="D40" s="74"/>
      <c r="E40" s="75">
        <f>SUBTOTAL(9,E34:E39)</f>
        <v>205</v>
      </c>
      <c r="F40" s="75">
        <f>SUBTOTAL(9,F34:F39)</f>
        <v>587</v>
      </c>
      <c r="G40" s="75">
        <f>SUBTOTAL(9,G34:G39)</f>
        <v>249</v>
      </c>
      <c r="H40" s="75">
        <f>SUBTOTAL(9,H34:H39)</f>
        <v>1041</v>
      </c>
    </row>
    <row r="41" spans="2:8" ht="15" hidden="1" outlineLevel="2">
      <c r="B41" s="105"/>
      <c r="C41" s="104" t="s">
        <v>107</v>
      </c>
      <c r="D41" s="70" t="s">
        <v>110</v>
      </c>
      <c r="E41" s="71">
        <v>16</v>
      </c>
      <c r="F41" s="71">
        <v>246</v>
      </c>
      <c r="G41" s="71">
        <v>13</v>
      </c>
      <c r="H41" s="72">
        <f>SUM(E41:G41)</f>
        <v>275</v>
      </c>
    </row>
    <row r="42" spans="2:8" ht="15" hidden="1" outlineLevel="2">
      <c r="B42" s="105"/>
      <c r="C42" s="104"/>
      <c r="D42" s="70" t="s">
        <v>108</v>
      </c>
      <c r="E42" s="71">
        <v>67</v>
      </c>
      <c r="F42" s="71">
        <v>35</v>
      </c>
      <c r="G42" s="71">
        <v>105</v>
      </c>
      <c r="H42" s="72">
        <f>SUM(E42:G42)</f>
        <v>207</v>
      </c>
    </row>
    <row r="43" spans="2:8" ht="15" hidden="1" outlineLevel="1" collapsed="1">
      <c r="B43" s="105"/>
      <c r="C43" s="73" t="s">
        <v>109</v>
      </c>
      <c r="D43" s="74"/>
      <c r="E43" s="75">
        <f>SUBTOTAL(9,E41:E42)</f>
        <v>83</v>
      </c>
      <c r="F43" s="75">
        <f>SUBTOTAL(9,F41:F42)</f>
        <v>281</v>
      </c>
      <c r="G43" s="75">
        <f>SUBTOTAL(9,G41:G42)</f>
        <v>118</v>
      </c>
      <c r="H43" s="75">
        <f>SUBTOTAL(9,H41:H42)</f>
        <v>482</v>
      </c>
    </row>
    <row r="44" spans="2:8" ht="15" collapsed="1">
      <c r="B44" s="76" t="s">
        <v>81</v>
      </c>
      <c r="C44" s="76"/>
      <c r="D44" s="76"/>
      <c r="E44" s="77">
        <f>SUBTOTAL(9,E31:E42)</f>
        <v>735</v>
      </c>
      <c r="F44" s="77">
        <f>SUBTOTAL(9,F31:F42)</f>
        <v>1850</v>
      </c>
      <c r="G44" s="77">
        <f>SUBTOTAL(9,G31:G42)</f>
        <v>863</v>
      </c>
      <c r="H44" s="77">
        <f>SUBTOTAL(9,H31:H42)</f>
        <v>3448</v>
      </c>
    </row>
    <row r="45" spans="2:8" ht="15" hidden="1" outlineLevel="2">
      <c r="B45" s="105">
        <v>2005</v>
      </c>
      <c r="C45" s="104" t="s">
        <v>104</v>
      </c>
      <c r="D45" s="70" t="s">
        <v>104</v>
      </c>
      <c r="E45" s="71">
        <v>536.335513796994</v>
      </c>
      <c r="F45" s="71">
        <v>1076.58214719452</v>
      </c>
      <c r="G45" s="71">
        <v>353.263430230103</v>
      </c>
      <c r="H45" s="72">
        <f>SUM(E45:G45)</f>
        <v>1966.181091221617</v>
      </c>
    </row>
    <row r="46" spans="2:8" ht="15" hidden="1" outlineLevel="2">
      <c r="B46" s="105"/>
      <c r="C46" s="104"/>
      <c r="D46" s="70" t="s">
        <v>105</v>
      </c>
      <c r="E46" s="71">
        <v>10.4525706799626</v>
      </c>
      <c r="F46" s="71">
        <v>22.5390126432776</v>
      </c>
      <c r="G46" s="71">
        <v>33.7810861016176</v>
      </c>
      <c r="H46" s="72">
        <f>SUM(E46:G46)</f>
        <v>66.77266942485781</v>
      </c>
    </row>
    <row r="47" spans="2:8" ht="15" hidden="1" outlineLevel="1" collapsed="1">
      <c r="B47" s="105"/>
      <c r="C47" s="73" t="s">
        <v>91</v>
      </c>
      <c r="D47" s="74"/>
      <c r="E47" s="75">
        <f>SUBTOTAL(9,E45:E46)</f>
        <v>546.7880844769566</v>
      </c>
      <c r="F47" s="75">
        <f>SUBTOTAL(9,F45:F46)</f>
        <v>1099.1211598377977</v>
      </c>
      <c r="G47" s="75">
        <f>SUBTOTAL(9,G45:G46)</f>
        <v>387.0445163317206</v>
      </c>
      <c r="H47" s="75">
        <f>SUBTOTAL(9,H45:H46)</f>
        <v>2032.9537606464748</v>
      </c>
    </row>
    <row r="48" spans="2:8" ht="15" hidden="1" outlineLevel="2">
      <c r="B48" s="105"/>
      <c r="C48" s="105" t="s">
        <v>106</v>
      </c>
      <c r="D48" s="70" t="s">
        <v>92</v>
      </c>
      <c r="E48" s="71">
        <v>87.3981793289185</v>
      </c>
      <c r="F48" s="71">
        <v>36.9408763647042</v>
      </c>
      <c r="G48" s="71">
        <v>95.9160992247164</v>
      </c>
      <c r="H48" s="72">
        <f aca="true" t="shared" si="1" ref="H48:H53">SUM(E48:G48)</f>
        <v>220.2551549183391</v>
      </c>
    </row>
    <row r="49" spans="2:8" ht="15" hidden="1" outlineLevel="2">
      <c r="B49" s="105"/>
      <c r="C49" s="105"/>
      <c r="D49" s="70" t="s">
        <v>93</v>
      </c>
      <c r="E49" s="71">
        <v>91.3314234753686</v>
      </c>
      <c r="F49" s="71">
        <v>400.877307556361</v>
      </c>
      <c r="G49" s="71">
        <v>130.918229655609</v>
      </c>
      <c r="H49" s="72">
        <f t="shared" si="1"/>
        <v>623.1269606873386</v>
      </c>
    </row>
    <row r="50" spans="2:8" ht="15" hidden="1" outlineLevel="2">
      <c r="B50" s="105"/>
      <c r="C50" s="105"/>
      <c r="D50" s="70" t="s">
        <v>94</v>
      </c>
      <c r="E50" s="71">
        <v>0</v>
      </c>
      <c r="F50" s="71">
        <v>15.6202600207738</v>
      </c>
      <c r="G50" s="71">
        <v>28.2942963640689</v>
      </c>
      <c r="H50" s="72">
        <f t="shared" si="1"/>
        <v>43.9145563848427</v>
      </c>
    </row>
    <row r="51" spans="2:8" ht="15" hidden="1" outlineLevel="2">
      <c r="B51" s="105"/>
      <c r="C51" s="105"/>
      <c r="D51" s="70" t="s">
        <v>95</v>
      </c>
      <c r="E51" s="71">
        <v>0</v>
      </c>
      <c r="F51" s="71">
        <v>122.866650274748</v>
      </c>
      <c r="G51" s="71">
        <v>0</v>
      </c>
      <c r="H51" s="72">
        <f t="shared" si="1"/>
        <v>122.866650274748</v>
      </c>
    </row>
    <row r="52" spans="2:8" ht="15" hidden="1" outlineLevel="2">
      <c r="B52" s="105"/>
      <c r="C52" s="105"/>
      <c r="D52" s="70" t="s">
        <v>96</v>
      </c>
      <c r="E52" s="71">
        <v>13.9235758652687</v>
      </c>
      <c r="F52" s="71">
        <v>15.1323426020145</v>
      </c>
      <c r="G52" s="71">
        <v>4.12488739013671</v>
      </c>
      <c r="H52" s="72">
        <f t="shared" si="1"/>
        <v>33.18080585741991</v>
      </c>
    </row>
    <row r="53" spans="2:8" ht="15" hidden="1" outlineLevel="2">
      <c r="B53" s="105"/>
      <c r="C53" s="105"/>
      <c r="D53" s="70" t="s">
        <v>97</v>
      </c>
      <c r="E53" s="71">
        <v>19.0351697959899</v>
      </c>
      <c r="F53" s="71">
        <v>0</v>
      </c>
      <c r="G53" s="71">
        <v>102.801512147408</v>
      </c>
      <c r="H53" s="72">
        <f t="shared" si="1"/>
        <v>121.8366819433979</v>
      </c>
    </row>
    <row r="54" spans="2:8" ht="15" hidden="1" outlineLevel="1">
      <c r="B54" s="105"/>
      <c r="C54" s="73" t="s">
        <v>98</v>
      </c>
      <c r="D54" s="74"/>
      <c r="E54" s="75">
        <f>SUBTOTAL(9,E48:E53)</f>
        <v>211.6883484655457</v>
      </c>
      <c r="F54" s="75">
        <f>SUBTOTAL(9,F48:F53)</f>
        <v>591.4374368186016</v>
      </c>
      <c r="G54" s="75">
        <f>SUBTOTAL(9,G48:G53)</f>
        <v>362.05502478193904</v>
      </c>
      <c r="H54" s="75">
        <f>SUBTOTAL(9,H48:H53)</f>
        <v>1165.1808100660862</v>
      </c>
    </row>
    <row r="55" spans="2:8" ht="15" hidden="1" outlineLevel="2">
      <c r="B55" s="105"/>
      <c r="C55" s="104" t="s">
        <v>107</v>
      </c>
      <c r="D55" s="70" t="s">
        <v>110</v>
      </c>
      <c r="E55" s="71">
        <v>21.7981939208507</v>
      </c>
      <c r="F55" s="71">
        <v>253.157436371811</v>
      </c>
      <c r="G55" s="71">
        <v>12.0012708324305</v>
      </c>
      <c r="H55" s="72">
        <f>SUM(E55:G55)</f>
        <v>286.9569011250922</v>
      </c>
    </row>
    <row r="56" spans="2:8" ht="15" hidden="1" outlineLevel="2">
      <c r="B56" s="105"/>
      <c r="C56" s="104"/>
      <c r="D56" s="70" t="s">
        <v>108</v>
      </c>
      <c r="E56" s="71">
        <v>93.7386050197443</v>
      </c>
      <c r="F56" s="71">
        <v>63.9340990339703</v>
      </c>
      <c r="G56" s="71">
        <v>115.292450527555</v>
      </c>
      <c r="H56" s="72">
        <f>SUM(E56:G56)</f>
        <v>272.9651545812696</v>
      </c>
    </row>
    <row r="57" spans="2:8" ht="15" hidden="1" outlineLevel="1" collapsed="1">
      <c r="B57" s="105"/>
      <c r="C57" s="73" t="s">
        <v>109</v>
      </c>
      <c r="D57" s="74"/>
      <c r="E57" s="75">
        <f>SUBTOTAL(9,E55:E56)</f>
        <v>115.53679894059499</v>
      </c>
      <c r="F57" s="75">
        <f>SUBTOTAL(9,F55:F56)</f>
        <v>317.0915354057813</v>
      </c>
      <c r="G57" s="75">
        <f>SUBTOTAL(9,G55:G56)</f>
        <v>127.29372135998551</v>
      </c>
      <c r="H57" s="75">
        <f>SUBTOTAL(9,H55:H56)</f>
        <v>559.9220557063618</v>
      </c>
    </row>
    <row r="58" spans="2:8" ht="15" collapsed="1">
      <c r="B58" s="76" t="s">
        <v>46</v>
      </c>
      <c r="C58" s="76"/>
      <c r="D58" s="76"/>
      <c r="E58" s="77">
        <f>SUBTOTAL(9,E45:E56)</f>
        <v>874.0132318830974</v>
      </c>
      <c r="F58" s="77">
        <f>SUBTOTAL(9,F45:F56)</f>
        <v>2007.6501320621808</v>
      </c>
      <c r="G58" s="77">
        <f>SUBTOTAL(9,G45:G56)</f>
        <v>876.3932624736451</v>
      </c>
      <c r="H58" s="77">
        <f>SUBTOTAL(9,H45:H56)</f>
        <v>3758.056626418923</v>
      </c>
    </row>
    <row r="59" spans="2:8" ht="15" hidden="1" outlineLevel="2">
      <c r="B59" s="105">
        <v>2006</v>
      </c>
      <c r="C59" s="104" t="s">
        <v>104</v>
      </c>
      <c r="D59" s="70" t="s">
        <v>104</v>
      </c>
      <c r="E59" s="71">
        <v>591.417904724395</v>
      </c>
      <c r="F59" s="71">
        <v>1034.75728300118</v>
      </c>
      <c r="G59" s="71">
        <v>258.833886493271</v>
      </c>
      <c r="H59" s="72">
        <f>SUM(E59:G59)</f>
        <v>1885.009074218846</v>
      </c>
    </row>
    <row r="60" spans="2:8" ht="15" hidden="1" outlineLevel="2">
      <c r="B60" s="105"/>
      <c r="C60" s="104"/>
      <c r="D60" s="70" t="s">
        <v>105</v>
      </c>
      <c r="E60" s="71">
        <v>82.51306584839</v>
      </c>
      <c r="F60" s="71">
        <v>75.3567858489305</v>
      </c>
      <c r="G60" s="71">
        <v>92.5831559279854</v>
      </c>
      <c r="H60" s="72">
        <f>SUM(E60:G60)</f>
        <v>250.45300762530587</v>
      </c>
    </row>
    <row r="61" spans="2:8" ht="15" hidden="1" outlineLevel="1" collapsed="1">
      <c r="B61" s="105"/>
      <c r="C61" s="73" t="s">
        <v>91</v>
      </c>
      <c r="D61" s="74"/>
      <c r="E61" s="75">
        <f>SUBTOTAL(9,E59:E60)</f>
        <v>673.9309705727851</v>
      </c>
      <c r="F61" s="75">
        <f>SUBTOTAL(9,F59:F60)</f>
        <v>1110.1140688501105</v>
      </c>
      <c r="G61" s="75">
        <f>SUBTOTAL(9,G59:G60)</f>
        <v>351.4170424212564</v>
      </c>
      <c r="H61" s="75">
        <f>SUBTOTAL(9,H59:H60)</f>
        <v>2135.4620818441517</v>
      </c>
    </row>
    <row r="62" spans="2:8" ht="15" hidden="1" outlineLevel="2">
      <c r="B62" s="105"/>
      <c r="C62" s="105" t="s">
        <v>106</v>
      </c>
      <c r="D62" s="70" t="s">
        <v>92</v>
      </c>
      <c r="E62" s="71">
        <v>94.60793292245269</v>
      </c>
      <c r="F62" s="71">
        <v>43.059339271980804</v>
      </c>
      <c r="G62" s="71">
        <v>72.98326073279232</v>
      </c>
      <c r="H62" s="72">
        <f aca="true" t="shared" si="2" ref="H62:H67">SUM(E62:G62)</f>
        <v>210.6505329272258</v>
      </c>
    </row>
    <row r="63" spans="2:8" ht="15" hidden="1" outlineLevel="2">
      <c r="B63" s="105"/>
      <c r="C63" s="105"/>
      <c r="D63" s="70" t="s">
        <v>93</v>
      </c>
      <c r="E63" s="71">
        <v>85.15328020639717</v>
      </c>
      <c r="F63" s="71">
        <v>423.5746004977769</v>
      </c>
      <c r="G63" s="71">
        <v>110.1932004957199</v>
      </c>
      <c r="H63" s="72">
        <f t="shared" si="2"/>
        <v>618.9210811998939</v>
      </c>
    </row>
    <row r="64" spans="2:8" ht="15" hidden="1" outlineLevel="2">
      <c r="B64" s="105"/>
      <c r="C64" s="105"/>
      <c r="D64" s="70" t="s">
        <v>94</v>
      </c>
      <c r="E64" s="71">
        <v>0</v>
      </c>
      <c r="F64" s="71">
        <v>42.34480414524674</v>
      </c>
      <c r="G64" s="71">
        <v>3.707974015593529</v>
      </c>
      <c r="H64" s="72">
        <f t="shared" si="2"/>
        <v>46.05277816084027</v>
      </c>
    </row>
    <row r="65" spans="2:8" ht="15" hidden="1" outlineLevel="2">
      <c r="B65" s="105"/>
      <c r="C65" s="105"/>
      <c r="D65" s="70" t="s">
        <v>95</v>
      </c>
      <c r="E65" s="71">
        <v>0</v>
      </c>
      <c r="F65" s="71">
        <v>128.9079711538516</v>
      </c>
      <c r="G65" s="71">
        <v>0</v>
      </c>
      <c r="H65" s="72">
        <f t="shared" si="2"/>
        <v>128.9079711538516</v>
      </c>
    </row>
    <row r="66" spans="2:8" ht="15" hidden="1" outlineLevel="2">
      <c r="B66" s="105"/>
      <c r="C66" s="105"/>
      <c r="D66" s="70" t="s">
        <v>96</v>
      </c>
      <c r="E66" s="71">
        <v>8.261939887046815</v>
      </c>
      <c r="F66" s="71">
        <v>8.1412099609375</v>
      </c>
      <c r="G66" s="71">
        <v>5.643069885253906</v>
      </c>
      <c r="H66" s="72">
        <f t="shared" si="2"/>
        <v>22.046219733238225</v>
      </c>
    </row>
    <row r="67" spans="2:8" ht="15" hidden="1" outlineLevel="2">
      <c r="B67" s="105"/>
      <c r="C67" s="105"/>
      <c r="D67" s="70" t="s">
        <v>97</v>
      </c>
      <c r="E67" s="71">
        <v>21.318438611984252</v>
      </c>
      <c r="F67" s="71">
        <v>0</v>
      </c>
      <c r="G67" s="71">
        <v>187.6705766843917</v>
      </c>
      <c r="H67" s="72">
        <f t="shared" si="2"/>
        <v>208.98901529637595</v>
      </c>
    </row>
    <row r="68" spans="2:8" ht="15" hidden="1" outlineLevel="1">
      <c r="B68" s="105"/>
      <c r="C68" s="73" t="s">
        <v>98</v>
      </c>
      <c r="D68" s="74"/>
      <c r="E68" s="75">
        <f>SUBTOTAL(9,E62:E67)</f>
        <v>209.34159162788094</v>
      </c>
      <c r="F68" s="75">
        <f>SUBTOTAL(9,F62:F67)</f>
        <v>646.0279250297936</v>
      </c>
      <c r="G68" s="75">
        <f>SUBTOTAL(9,G62:G67)</f>
        <v>380.19808181375134</v>
      </c>
      <c r="H68" s="75">
        <f>SUBTOTAL(9,H62:H67)</f>
        <v>1235.567598471426</v>
      </c>
    </row>
    <row r="69" spans="2:8" ht="15" hidden="1" outlineLevel="2">
      <c r="B69" s="105"/>
      <c r="C69" s="104" t="s">
        <v>107</v>
      </c>
      <c r="D69" s="70" t="s">
        <v>110</v>
      </c>
      <c r="E69" s="71">
        <v>9.13833598703145</v>
      </c>
      <c r="F69" s="71">
        <v>272.516931522039</v>
      </c>
      <c r="G69" s="71">
        <v>30.0888458748459</v>
      </c>
      <c r="H69" s="72">
        <f>SUM(E69:G69)</f>
        <v>311.74411338391633</v>
      </c>
    </row>
    <row r="70" spans="2:8" ht="15" hidden="1" outlineLevel="2">
      <c r="B70" s="105"/>
      <c r="C70" s="104"/>
      <c r="D70" s="70" t="s">
        <v>108</v>
      </c>
      <c r="E70" s="71">
        <v>78.8203826912018</v>
      </c>
      <c r="F70" s="71">
        <v>92.6061796454191</v>
      </c>
      <c r="G70" s="71">
        <v>199.305706510435</v>
      </c>
      <c r="H70" s="72">
        <f>SUM(E70:G70)</f>
        <v>370.73226884705593</v>
      </c>
    </row>
    <row r="71" spans="2:8" ht="15" hidden="1" outlineLevel="1" collapsed="1">
      <c r="B71" s="105"/>
      <c r="C71" s="73" t="s">
        <v>109</v>
      </c>
      <c r="D71" s="74"/>
      <c r="E71" s="75">
        <f>SUBTOTAL(9,E69:E70)</f>
        <v>87.95871867823325</v>
      </c>
      <c r="F71" s="75">
        <f>SUBTOTAL(9,F69:F70)</f>
        <v>365.1231111674581</v>
      </c>
      <c r="G71" s="75">
        <f>SUBTOTAL(9,G69:G70)</f>
        <v>229.3945523852809</v>
      </c>
      <c r="H71" s="75">
        <f>SUBTOTAL(9,H69:H70)</f>
        <v>682.4763822309723</v>
      </c>
    </row>
    <row r="72" spans="2:8" ht="15" collapsed="1">
      <c r="B72" s="76" t="s">
        <v>47</v>
      </c>
      <c r="C72" s="76"/>
      <c r="D72" s="76"/>
      <c r="E72" s="77">
        <f>SUBTOTAL(9,E59:E70)</f>
        <v>971.2312808788993</v>
      </c>
      <c r="F72" s="77">
        <f>SUBTOTAL(9,F59:F70)</f>
        <v>2121.265105047362</v>
      </c>
      <c r="G72" s="77">
        <f>SUBTOTAL(9,G59:G70)</f>
        <v>961.0096766202886</v>
      </c>
      <c r="H72" s="77">
        <f>SUBTOTAL(9,H59:H70)</f>
        <v>4053.5060625465494</v>
      </c>
    </row>
    <row r="73" spans="2:8" ht="15" hidden="1" outlineLevel="2">
      <c r="B73" s="105">
        <v>2007</v>
      </c>
      <c r="C73" s="104" t="s">
        <v>104</v>
      </c>
      <c r="D73" s="70" t="s">
        <v>104</v>
      </c>
      <c r="E73" s="71">
        <v>666.3819789642189</v>
      </c>
      <c r="F73" s="71">
        <v>983.6956154011423</v>
      </c>
      <c r="G73" s="71">
        <v>366.3047605519289</v>
      </c>
      <c r="H73" s="72">
        <f>SUM(E73:G73)</f>
        <v>2016.38235491729</v>
      </c>
    </row>
    <row r="74" spans="2:8" ht="15" hidden="1" outlineLevel="2">
      <c r="B74" s="105"/>
      <c r="C74" s="104"/>
      <c r="D74" s="70" t="s">
        <v>105</v>
      </c>
      <c r="E74" s="71">
        <v>79.93383016903343</v>
      </c>
      <c r="F74" s="71">
        <v>95.35936262133986</v>
      </c>
      <c r="G74" s="71">
        <v>103.10694528018253</v>
      </c>
      <c r="H74" s="72">
        <f>SUM(E74:G74)</f>
        <v>278.4001380705558</v>
      </c>
    </row>
    <row r="75" spans="2:8" ht="15" hidden="1" outlineLevel="1" collapsed="1">
      <c r="B75" s="105"/>
      <c r="C75" s="73" t="s">
        <v>91</v>
      </c>
      <c r="D75" s="74"/>
      <c r="E75" s="75">
        <f>SUM(E73:E74)</f>
        <v>746.3158091332523</v>
      </c>
      <c r="F75" s="75">
        <f>SUM(F73:F74)</f>
        <v>1079.0549780224821</v>
      </c>
      <c r="G75" s="75">
        <f>SUM(G73:G74)</f>
        <v>469.4117058321114</v>
      </c>
      <c r="H75" s="75">
        <f>SUM(H73:H74)</f>
        <v>2294.7824929878457</v>
      </c>
    </row>
    <row r="76" spans="2:8" ht="15" hidden="1" outlineLevel="2">
      <c r="B76" s="105"/>
      <c r="C76" s="105" t="s">
        <v>106</v>
      </c>
      <c r="D76" s="70" t="s">
        <v>92</v>
      </c>
      <c r="E76" s="71">
        <v>106.2386607618183</v>
      </c>
      <c r="F76" s="71">
        <v>52.79063049713819</v>
      </c>
      <c r="G76" s="71">
        <v>150.27957990640775</v>
      </c>
      <c r="H76" s="72">
        <f aca="true" t="shared" si="3" ref="H76:H81">SUM(E76:G76)</f>
        <v>309.3088711653642</v>
      </c>
    </row>
    <row r="77" spans="2:8" ht="15" hidden="1" outlineLevel="2">
      <c r="B77" s="105"/>
      <c r="C77" s="105"/>
      <c r="D77" s="70" t="s">
        <v>93</v>
      </c>
      <c r="E77" s="71">
        <v>110.17744730973244</v>
      </c>
      <c r="F77" s="71">
        <v>317.0834034731905</v>
      </c>
      <c r="G77" s="71">
        <v>164.94780097521843</v>
      </c>
      <c r="H77" s="72">
        <f t="shared" si="3"/>
        <v>592.2086517581414</v>
      </c>
    </row>
    <row r="78" spans="2:8" ht="15" hidden="1" outlineLevel="2">
      <c r="B78" s="105"/>
      <c r="C78" s="105"/>
      <c r="D78" s="70" t="s">
        <v>94</v>
      </c>
      <c r="E78" s="71">
        <v>0</v>
      </c>
      <c r="F78" s="71">
        <v>6.066869908332825</v>
      </c>
      <c r="G78" s="71">
        <v>27.291655524253844</v>
      </c>
      <c r="H78" s="72">
        <f t="shared" si="3"/>
        <v>33.35852543258667</v>
      </c>
    </row>
    <row r="79" spans="2:8" ht="15" hidden="1" outlineLevel="2">
      <c r="B79" s="105"/>
      <c r="C79" s="105"/>
      <c r="D79" s="70" t="s">
        <v>95</v>
      </c>
      <c r="E79" s="71">
        <v>0</v>
      </c>
      <c r="F79" s="71">
        <v>101.84194014557451</v>
      </c>
      <c r="G79" s="71">
        <v>0</v>
      </c>
      <c r="H79" s="72">
        <f t="shared" si="3"/>
        <v>101.84194014557451</v>
      </c>
    </row>
    <row r="80" spans="2:8" ht="15" hidden="1" outlineLevel="2">
      <c r="B80" s="105"/>
      <c r="C80" s="105"/>
      <c r="D80" s="70" t="s">
        <v>96</v>
      </c>
      <c r="E80" s="71">
        <v>7.8943900260925295</v>
      </c>
      <c r="F80" s="71">
        <v>9.479610076904297</v>
      </c>
      <c r="G80" s="71">
        <v>7.42739990234375</v>
      </c>
      <c r="H80" s="72">
        <f t="shared" si="3"/>
        <v>24.80140000534058</v>
      </c>
    </row>
    <row r="81" spans="2:8" ht="15" hidden="1" outlineLevel="2">
      <c r="B81" s="105"/>
      <c r="C81" s="105"/>
      <c r="D81" s="70" t="s">
        <v>97</v>
      </c>
      <c r="E81" s="71">
        <v>18.00410940361023</v>
      </c>
      <c r="F81" s="71">
        <v>0</v>
      </c>
      <c r="G81" s="71">
        <v>148.10533996476525</v>
      </c>
      <c r="H81" s="72">
        <f t="shared" si="3"/>
        <v>166.10944936837546</v>
      </c>
    </row>
    <row r="82" spans="2:8" ht="15" hidden="1" outlineLevel="1">
      <c r="B82" s="105"/>
      <c r="C82" s="73" t="s">
        <v>98</v>
      </c>
      <c r="D82" s="74"/>
      <c r="E82" s="75">
        <f>SUM(E76:E81)</f>
        <v>242.31460750125353</v>
      </c>
      <c r="F82" s="75">
        <f>SUM(F76:F81)</f>
        <v>487.26245410114035</v>
      </c>
      <c r="G82" s="75">
        <f>SUM(G76:G81)</f>
        <v>498.05177627298895</v>
      </c>
      <c r="H82" s="75">
        <f>SUM(H76:H81)</f>
        <v>1227.6288378753827</v>
      </c>
    </row>
    <row r="83" spans="2:8" ht="15" hidden="1" outlineLevel="2">
      <c r="B83" s="105"/>
      <c r="C83" s="104" t="s">
        <v>107</v>
      </c>
      <c r="D83" s="70" t="s">
        <v>110</v>
      </c>
      <c r="E83" s="71">
        <v>17.153198768157512</v>
      </c>
      <c r="F83" s="71">
        <v>146.773865808554</v>
      </c>
      <c r="G83" s="71">
        <v>20.48626201450825</v>
      </c>
      <c r="H83" s="72">
        <f>SUM(E83:G83)</f>
        <v>184.41332659121977</v>
      </c>
    </row>
    <row r="84" spans="2:8" ht="15" hidden="1" outlineLevel="2">
      <c r="B84" s="105"/>
      <c r="C84" s="104"/>
      <c r="D84" s="70" t="s">
        <v>108</v>
      </c>
      <c r="E84" s="71">
        <v>82.2646270211311</v>
      </c>
      <c r="F84" s="71">
        <v>79.9717927249074</v>
      </c>
      <c r="G84" s="71">
        <v>153.77921547142893</v>
      </c>
      <c r="H84" s="72">
        <f>SUM(E84:G84)</f>
        <v>316.01563521746743</v>
      </c>
    </row>
    <row r="85" spans="2:8" ht="15" hidden="1" outlineLevel="1" collapsed="1">
      <c r="B85" s="105"/>
      <c r="C85" s="73" t="s">
        <v>109</v>
      </c>
      <c r="D85" s="74"/>
      <c r="E85" s="75">
        <f>SUM(E83:E84)</f>
        <v>99.41782578928861</v>
      </c>
      <c r="F85" s="75">
        <f>SUM(F83:F84)</f>
        <v>226.7456585334614</v>
      </c>
      <c r="G85" s="75">
        <f>SUM(G83:G84)</f>
        <v>174.26547748593717</v>
      </c>
      <c r="H85" s="75">
        <f>SUM(H83:H84)</f>
        <v>500.4289618086872</v>
      </c>
    </row>
    <row r="86" spans="2:8" ht="15" collapsed="1">
      <c r="B86" s="76" t="s">
        <v>48</v>
      </c>
      <c r="C86" s="76"/>
      <c r="D86" s="76"/>
      <c r="E86" s="77">
        <f>+E85+E82+E75</f>
        <v>1088.0482424237944</v>
      </c>
      <c r="F86" s="77">
        <f>+F85+F82+F75</f>
        <v>1793.0630906570839</v>
      </c>
      <c r="G86" s="77">
        <f>+G85+G82+G75</f>
        <v>1141.7289595910374</v>
      </c>
      <c r="H86" s="77">
        <f>+H85+H82+H75</f>
        <v>4022.8402926719154</v>
      </c>
    </row>
    <row r="87" spans="2:8" ht="15" hidden="1" outlineLevel="2">
      <c r="B87" s="105">
        <v>2008</v>
      </c>
      <c r="C87" s="104" t="s">
        <v>104</v>
      </c>
      <c r="D87" s="70" t="s">
        <v>104</v>
      </c>
      <c r="E87" s="71">
        <v>591.548228843744</v>
      </c>
      <c r="F87" s="71">
        <v>959.027717799931</v>
      </c>
      <c r="G87" s="71">
        <v>517.002520622633</v>
      </c>
      <c r="H87" s="72">
        <f>SUM(E87:G87)</f>
        <v>2067.578467266308</v>
      </c>
    </row>
    <row r="88" spans="2:8" ht="15" hidden="1" outlineLevel="2">
      <c r="B88" s="105"/>
      <c r="C88" s="104"/>
      <c r="D88" s="70" t="s">
        <v>105</v>
      </c>
      <c r="E88" s="71">
        <v>56.133366675329</v>
      </c>
      <c r="F88" s="71">
        <v>130.721975598782</v>
      </c>
      <c r="G88" s="71">
        <v>96.3637985524461</v>
      </c>
      <c r="H88" s="72">
        <f>SUM(E88:G88)</f>
        <v>283.2191408265571</v>
      </c>
    </row>
    <row r="89" spans="2:8" ht="15" hidden="1" outlineLevel="1" collapsed="1">
      <c r="B89" s="105"/>
      <c r="C89" s="73" t="s">
        <v>91</v>
      </c>
      <c r="D89" s="74"/>
      <c r="E89" s="75">
        <f>SUM(E87:E88)</f>
        <v>647.681595519073</v>
      </c>
      <c r="F89" s="75">
        <f>SUM(F87:F88)</f>
        <v>1089.749693398713</v>
      </c>
      <c r="G89" s="75">
        <f>SUM(G87:G88)</f>
        <v>613.3663191750791</v>
      </c>
      <c r="H89" s="75">
        <f>SUM(H87:H88)</f>
        <v>2350.797608092865</v>
      </c>
    </row>
    <row r="90" spans="2:8" ht="15" hidden="1" outlineLevel="2">
      <c r="B90" s="105"/>
      <c r="C90" s="105" t="s">
        <v>106</v>
      </c>
      <c r="D90" s="70" t="s">
        <v>92</v>
      </c>
      <c r="E90" s="71">
        <v>107.843885111809</v>
      </c>
      <c r="F90" s="71">
        <v>197.358290651728</v>
      </c>
      <c r="G90" s="71">
        <v>66.4718274678588</v>
      </c>
      <c r="H90" s="72">
        <f aca="true" t="shared" si="4" ref="H90:H95">SUM(E90:G90)</f>
        <v>371.67400323139583</v>
      </c>
    </row>
    <row r="91" spans="2:8" ht="15" hidden="1" outlineLevel="2">
      <c r="B91" s="105"/>
      <c r="C91" s="105"/>
      <c r="D91" s="70" t="s">
        <v>93</v>
      </c>
      <c r="E91" s="71">
        <v>160.057514814395</v>
      </c>
      <c r="F91" s="71">
        <v>331.089919848187</v>
      </c>
      <c r="G91" s="71">
        <v>168.256537912786</v>
      </c>
      <c r="H91" s="72">
        <f t="shared" si="4"/>
        <v>659.403972575368</v>
      </c>
    </row>
    <row r="92" spans="2:8" ht="15" hidden="1" outlineLevel="2">
      <c r="B92" s="105"/>
      <c r="C92" s="105"/>
      <c r="D92" s="70" t="s">
        <v>94</v>
      </c>
      <c r="E92" s="71">
        <v>0</v>
      </c>
      <c r="F92" s="71">
        <v>18.8785600792169</v>
      </c>
      <c r="G92" s="71">
        <v>21.7875102751255</v>
      </c>
      <c r="H92" s="72">
        <f t="shared" si="4"/>
        <v>40.666070354342395</v>
      </c>
    </row>
    <row r="93" spans="2:8" ht="15" hidden="1" outlineLevel="2">
      <c r="B93" s="105"/>
      <c r="C93" s="105"/>
      <c r="D93" s="70" t="s">
        <v>95</v>
      </c>
      <c r="E93" s="71">
        <v>0</v>
      </c>
      <c r="F93" s="71">
        <v>97.3100500537902</v>
      </c>
      <c r="G93" s="71">
        <v>0</v>
      </c>
      <c r="H93" s="72">
        <f t="shared" si="4"/>
        <v>97.3100500537902</v>
      </c>
    </row>
    <row r="94" spans="2:8" ht="15" hidden="1" outlineLevel="2">
      <c r="B94" s="105"/>
      <c r="C94" s="105"/>
      <c r="D94" s="70" t="s">
        <v>96</v>
      </c>
      <c r="E94" s="71">
        <v>8.36194802951812</v>
      </c>
      <c r="F94" s="71">
        <v>12.8847700805664</v>
      </c>
      <c r="G94" s="71">
        <v>8.65689601135253</v>
      </c>
      <c r="H94" s="72">
        <f t="shared" si="4"/>
        <v>29.903614121437048</v>
      </c>
    </row>
    <row r="95" spans="2:8" ht="15" hidden="1" outlineLevel="2">
      <c r="B95" s="105"/>
      <c r="C95" s="105"/>
      <c r="D95" s="70" t="s">
        <v>97</v>
      </c>
      <c r="E95" s="71">
        <v>23.3276749811172</v>
      </c>
      <c r="F95" s="71">
        <v>0</v>
      </c>
      <c r="G95" s="71">
        <v>120.459441005358</v>
      </c>
      <c r="H95" s="72">
        <f t="shared" si="4"/>
        <v>143.78711598647521</v>
      </c>
    </row>
    <row r="96" spans="2:8" ht="15" hidden="1" outlineLevel="1">
      <c r="B96" s="105"/>
      <c r="C96" s="73" t="s">
        <v>98</v>
      </c>
      <c r="D96" s="74"/>
      <c r="E96" s="75">
        <f>SUM(E90:E95)</f>
        <v>299.59102293683935</v>
      </c>
      <c r="F96" s="75">
        <f>SUM(F90:F95)</f>
        <v>657.5215907134884</v>
      </c>
      <c r="G96" s="75">
        <f>SUM(G90:G95)</f>
        <v>385.6322126724808</v>
      </c>
      <c r="H96" s="75">
        <f>SUM(H90:H95)</f>
        <v>1342.7448263228089</v>
      </c>
    </row>
    <row r="97" spans="2:8" ht="15" hidden="1" outlineLevel="2">
      <c r="B97" s="105"/>
      <c r="C97" s="104" t="s">
        <v>107</v>
      </c>
      <c r="D97" s="70" t="s">
        <v>110</v>
      </c>
      <c r="E97" s="71">
        <v>11.3321987082958</v>
      </c>
      <c r="F97" s="71">
        <v>168.843638616882</v>
      </c>
      <c r="G97" s="71">
        <v>40.0884443254359</v>
      </c>
      <c r="H97" s="72">
        <f>SUM(E97:G97)</f>
        <v>220.26428165061373</v>
      </c>
    </row>
    <row r="98" spans="2:8" ht="15" hidden="1" outlineLevel="2">
      <c r="B98" s="105"/>
      <c r="C98" s="104"/>
      <c r="D98" s="70" t="s">
        <v>108</v>
      </c>
      <c r="E98" s="71">
        <v>81.4459429419301</v>
      </c>
      <c r="F98" s="71">
        <v>62.4429105827212</v>
      </c>
      <c r="G98" s="71">
        <v>120.823812330825</v>
      </c>
      <c r="H98" s="72">
        <f>SUM(E98:G98)</f>
        <v>264.7126658554763</v>
      </c>
    </row>
    <row r="99" spans="2:8" ht="15" hidden="1" outlineLevel="1" collapsed="1">
      <c r="B99" s="105"/>
      <c r="C99" s="73" t="s">
        <v>109</v>
      </c>
      <c r="D99" s="74"/>
      <c r="E99" s="75">
        <f>SUM(E97:E98)</f>
        <v>92.7781416502259</v>
      </c>
      <c r="F99" s="75">
        <f>SUM(F97:F98)</f>
        <v>231.2865491996032</v>
      </c>
      <c r="G99" s="75">
        <f>SUM(G97:G98)</f>
        <v>160.91225665626092</v>
      </c>
      <c r="H99" s="75">
        <f>SUM(H97:H98)</f>
        <v>484.97694750609</v>
      </c>
    </row>
    <row r="100" spans="2:8" ht="15" collapsed="1">
      <c r="B100" s="76" t="s">
        <v>49</v>
      </c>
      <c r="C100" s="76"/>
      <c r="D100" s="76"/>
      <c r="E100" s="77">
        <f>+E99+E96+E89</f>
        <v>1040.0507601061381</v>
      </c>
      <c r="F100" s="77">
        <f>+F99+F96+F89</f>
        <v>1978.5578333118046</v>
      </c>
      <c r="G100" s="77">
        <f>+G99+G96+G89</f>
        <v>1159.9107885038209</v>
      </c>
      <c r="H100" s="77">
        <f>+H99+H96+H89</f>
        <v>4178.519381921764</v>
      </c>
    </row>
    <row r="101" spans="2:8" ht="15" hidden="1" outlineLevel="2">
      <c r="B101" s="105">
        <v>2009</v>
      </c>
      <c r="C101" s="104" t="s">
        <v>104</v>
      </c>
      <c r="D101" s="70" t="s">
        <v>104</v>
      </c>
      <c r="E101" s="71">
        <v>527.5420000000001</v>
      </c>
      <c r="F101" s="71">
        <v>695.7570000000001</v>
      </c>
      <c r="G101" s="71">
        <v>341.1720000000002</v>
      </c>
      <c r="H101" s="72">
        <f>SUM(E101:G101)</f>
        <v>1564.4710000000005</v>
      </c>
    </row>
    <row r="102" spans="2:8" ht="15" hidden="1" outlineLevel="2">
      <c r="B102" s="105"/>
      <c r="C102" s="104"/>
      <c r="D102" s="70" t="s">
        <v>105</v>
      </c>
      <c r="E102" s="71">
        <v>82.45200000000006</v>
      </c>
      <c r="F102" s="71">
        <v>138.8680000000001</v>
      </c>
      <c r="G102" s="71">
        <v>128.745</v>
      </c>
      <c r="H102" s="72">
        <f>SUM(E102:G102)</f>
        <v>350.06500000000017</v>
      </c>
    </row>
    <row r="103" spans="2:8" ht="15" hidden="1" outlineLevel="1" collapsed="1">
      <c r="B103" s="105"/>
      <c r="C103" s="73" t="s">
        <v>91</v>
      </c>
      <c r="D103" s="74"/>
      <c r="E103" s="75">
        <f>SUM(E101:E102)</f>
        <v>609.9940000000001</v>
      </c>
      <c r="F103" s="75">
        <f>SUM(F101:F102)</f>
        <v>834.6250000000002</v>
      </c>
      <c r="G103" s="75">
        <f>SUM(G101:G102)</f>
        <v>469.9170000000002</v>
      </c>
      <c r="H103" s="75">
        <f>SUM(H101:H102)</f>
        <v>1914.5360000000005</v>
      </c>
    </row>
    <row r="104" spans="2:8" ht="15" hidden="1" outlineLevel="2">
      <c r="B104" s="105"/>
      <c r="C104" s="105" t="s">
        <v>106</v>
      </c>
      <c r="D104" s="70" t="s">
        <v>92</v>
      </c>
      <c r="E104" s="71">
        <v>114.477</v>
      </c>
      <c r="F104" s="71">
        <v>71.258</v>
      </c>
      <c r="G104" s="71">
        <v>62.594000000000015</v>
      </c>
      <c r="H104" s="72">
        <f aca="true" t="shared" si="5" ref="H104:H112">SUM(E104:G104)</f>
        <v>248.32900000000004</v>
      </c>
    </row>
    <row r="105" spans="2:8" ht="15" hidden="1" outlineLevel="2">
      <c r="B105" s="105"/>
      <c r="C105" s="105"/>
      <c r="D105" s="70" t="s">
        <v>93</v>
      </c>
      <c r="E105" s="71">
        <v>74.54800000000002</v>
      </c>
      <c r="F105" s="71">
        <v>353.421</v>
      </c>
      <c r="G105" s="71">
        <v>152.001</v>
      </c>
      <c r="H105" s="72">
        <f t="shared" si="5"/>
        <v>579.97</v>
      </c>
    </row>
    <row r="106" spans="2:8" ht="15" hidden="1" outlineLevel="2">
      <c r="B106" s="105"/>
      <c r="C106" s="105"/>
      <c r="D106" s="70" t="s">
        <v>94</v>
      </c>
      <c r="E106" s="71">
        <v>0</v>
      </c>
      <c r="F106" s="71">
        <v>24.239</v>
      </c>
      <c r="G106" s="71">
        <v>26.875</v>
      </c>
      <c r="H106" s="72">
        <f t="shared" si="5"/>
        <v>51.114000000000004</v>
      </c>
    </row>
    <row r="107" spans="2:8" ht="15" hidden="1" outlineLevel="2">
      <c r="B107" s="105"/>
      <c r="C107" s="105"/>
      <c r="D107" s="70" t="s">
        <v>95</v>
      </c>
      <c r="E107" s="71">
        <v>0</v>
      </c>
      <c r="F107" s="71">
        <v>80.24599999999998</v>
      </c>
      <c r="G107" s="71">
        <v>0</v>
      </c>
      <c r="H107" s="72">
        <f t="shared" si="5"/>
        <v>80.24599999999998</v>
      </c>
    </row>
    <row r="108" spans="2:8" ht="15" hidden="1" outlineLevel="2">
      <c r="B108" s="105"/>
      <c r="C108" s="105"/>
      <c r="D108" s="70" t="s">
        <v>96</v>
      </c>
      <c r="E108" s="71">
        <v>20.148</v>
      </c>
      <c r="F108" s="71">
        <v>19.985</v>
      </c>
      <c r="G108" s="71">
        <v>9.036999999999999</v>
      </c>
      <c r="H108" s="72">
        <f t="shared" si="5"/>
        <v>49.169999999999995</v>
      </c>
    </row>
    <row r="109" spans="2:8" ht="15" hidden="1" outlineLevel="2">
      <c r="B109" s="105"/>
      <c r="C109" s="105"/>
      <c r="D109" s="70" t="s">
        <v>97</v>
      </c>
      <c r="E109" s="71">
        <v>27.894000000000002</v>
      </c>
      <c r="F109" s="71">
        <v>0.566</v>
      </c>
      <c r="G109" s="71">
        <v>125.01</v>
      </c>
      <c r="H109" s="72">
        <f t="shared" si="5"/>
        <v>153.47</v>
      </c>
    </row>
    <row r="110" spans="2:8" ht="15" hidden="1" outlineLevel="1">
      <c r="B110" s="105"/>
      <c r="C110" s="73" t="s">
        <v>98</v>
      </c>
      <c r="D110" s="74"/>
      <c r="E110" s="75">
        <f>SUM(E104:E109)</f>
        <v>237.06700000000004</v>
      </c>
      <c r="F110" s="75">
        <f>SUM(F104:F109)</f>
        <v>549.715</v>
      </c>
      <c r="G110" s="75">
        <f>SUM(G104:G109)</f>
        <v>375.51700000000005</v>
      </c>
      <c r="H110" s="75">
        <f>SUM(H104:H109)</f>
        <v>1162.299</v>
      </c>
    </row>
    <row r="111" spans="2:8" ht="15" hidden="1" outlineLevel="2">
      <c r="B111" s="105"/>
      <c r="C111" s="104" t="s">
        <v>107</v>
      </c>
      <c r="D111" s="70" t="s">
        <v>111</v>
      </c>
      <c r="E111" s="71">
        <v>8.527</v>
      </c>
      <c r="F111" s="71">
        <v>14.431999999999999</v>
      </c>
      <c r="G111" s="71">
        <v>51.992999999999995</v>
      </c>
      <c r="H111" s="72">
        <f t="shared" si="5"/>
        <v>74.952</v>
      </c>
    </row>
    <row r="112" spans="2:8" ht="15" hidden="1" outlineLevel="2">
      <c r="B112" s="105"/>
      <c r="C112" s="104"/>
      <c r="D112" s="70" t="s">
        <v>108</v>
      </c>
      <c r="E112" s="71">
        <v>98.32399999999997</v>
      </c>
      <c r="F112" s="71">
        <v>252.391</v>
      </c>
      <c r="G112" s="71">
        <v>113.69200000000004</v>
      </c>
      <c r="H112" s="72">
        <f t="shared" si="5"/>
        <v>464.40700000000004</v>
      </c>
    </row>
    <row r="113" spans="2:8" ht="15" hidden="1" outlineLevel="1" collapsed="1">
      <c r="B113" s="105"/>
      <c r="C113" s="73" t="s">
        <v>109</v>
      </c>
      <c r="D113" s="74"/>
      <c r="E113" s="75">
        <f>SUM(E111:E112)</f>
        <v>106.85099999999997</v>
      </c>
      <c r="F113" s="75">
        <f>SUM(F111:F112)</f>
        <v>266.823</v>
      </c>
      <c r="G113" s="75">
        <f>SUM(G111:G112)</f>
        <v>165.68500000000003</v>
      </c>
      <c r="H113" s="75">
        <f>SUM(H111:H112)</f>
        <v>539.359</v>
      </c>
    </row>
    <row r="114" spans="2:8" ht="15" collapsed="1">
      <c r="B114" s="76" t="s">
        <v>50</v>
      </c>
      <c r="C114" s="76"/>
      <c r="D114" s="76"/>
      <c r="E114" s="77">
        <f>+E113+E110+E103</f>
        <v>953.9120000000001</v>
      </c>
      <c r="F114" s="77">
        <f>+F113+F110+F103</f>
        <v>1651.1630000000002</v>
      </c>
      <c r="G114" s="77">
        <f>+G113+G110+G103</f>
        <v>1011.1190000000004</v>
      </c>
      <c r="H114" s="77">
        <f>+H113+H110+H103</f>
        <v>3616.1940000000004</v>
      </c>
    </row>
    <row r="115" spans="2:8" ht="15" hidden="1" outlineLevel="2">
      <c r="B115" s="105">
        <v>2010</v>
      </c>
      <c r="C115" s="104" t="s">
        <v>104</v>
      </c>
      <c r="D115" s="70" t="s">
        <v>104</v>
      </c>
      <c r="E115" s="71">
        <v>455.0619789999997</v>
      </c>
      <c r="F115" s="71">
        <v>538.8704109999996</v>
      </c>
      <c r="G115" s="71">
        <v>348.20880100000005</v>
      </c>
      <c r="H115" s="72">
        <f>SUM(E115:G115)</f>
        <v>1342.1411909999995</v>
      </c>
    </row>
    <row r="116" spans="2:8" ht="15" hidden="1" outlineLevel="2">
      <c r="B116" s="105"/>
      <c r="C116" s="104"/>
      <c r="D116" s="70" t="s">
        <v>105</v>
      </c>
      <c r="E116" s="71">
        <v>99.31045700000004</v>
      </c>
      <c r="F116" s="71">
        <v>274.6841280000001</v>
      </c>
      <c r="G116" s="71">
        <v>96.40730699999999</v>
      </c>
      <c r="H116" s="72">
        <f>SUM(E116:G116)</f>
        <v>470.40189200000015</v>
      </c>
    </row>
    <row r="117" spans="2:8" ht="15" hidden="1" outlineLevel="1" collapsed="1">
      <c r="B117" s="105"/>
      <c r="C117" s="73" t="s">
        <v>91</v>
      </c>
      <c r="D117" s="74"/>
      <c r="E117" s="75">
        <f>SUM(E115:E116)</f>
        <v>554.3724359999998</v>
      </c>
      <c r="F117" s="75">
        <f>SUM(F115:F116)</f>
        <v>813.5545389999997</v>
      </c>
      <c r="G117" s="75">
        <f>SUM(G115:G116)</f>
        <v>444.61610800000005</v>
      </c>
      <c r="H117" s="75">
        <f>SUM(H115:H116)</f>
        <v>1812.5430829999996</v>
      </c>
    </row>
    <row r="118" spans="2:8" ht="15" hidden="1" outlineLevel="2">
      <c r="B118" s="105"/>
      <c r="C118" s="105" t="s">
        <v>106</v>
      </c>
      <c r="D118" s="70" t="s">
        <v>92</v>
      </c>
      <c r="E118" s="71">
        <v>141.234655</v>
      </c>
      <c r="F118" s="71">
        <v>81.74054399999999</v>
      </c>
      <c r="G118" s="71">
        <v>179.88515999999998</v>
      </c>
      <c r="H118" s="72">
        <f aca="true" t="shared" si="6" ref="H118:H123">SUM(E118:G118)</f>
        <v>402.86035899999996</v>
      </c>
    </row>
    <row r="119" spans="2:8" ht="15" hidden="1" outlineLevel="2">
      <c r="B119" s="105"/>
      <c r="C119" s="105"/>
      <c r="D119" s="70" t="s">
        <v>93</v>
      </c>
      <c r="E119" s="71">
        <v>133.80782700000003</v>
      </c>
      <c r="F119" s="71">
        <v>536.674277</v>
      </c>
      <c r="G119" s="71">
        <v>136.37007499999996</v>
      </c>
      <c r="H119" s="72">
        <f t="shared" si="6"/>
        <v>806.8521789999999</v>
      </c>
    </row>
    <row r="120" spans="2:8" ht="15" hidden="1" outlineLevel="2">
      <c r="B120" s="105"/>
      <c r="C120" s="105"/>
      <c r="D120" s="70" t="s">
        <v>94</v>
      </c>
      <c r="E120" s="71">
        <v>0</v>
      </c>
      <c r="F120" s="71">
        <v>18.468539999999994</v>
      </c>
      <c r="G120" s="71">
        <v>36.239565999999996</v>
      </c>
      <c r="H120" s="72">
        <f t="shared" si="6"/>
        <v>54.70810599999999</v>
      </c>
    </row>
    <row r="121" spans="2:8" ht="15" hidden="1" outlineLevel="2">
      <c r="B121" s="105"/>
      <c r="C121" s="105"/>
      <c r="D121" s="70" t="s">
        <v>95</v>
      </c>
      <c r="E121" s="71">
        <v>0</v>
      </c>
      <c r="F121" s="71">
        <v>47.235259000000006</v>
      </c>
      <c r="G121" s="71">
        <v>0</v>
      </c>
      <c r="H121" s="72">
        <f t="shared" si="6"/>
        <v>47.235259000000006</v>
      </c>
    </row>
    <row r="122" spans="2:8" ht="15" hidden="1" outlineLevel="2">
      <c r="B122" s="105"/>
      <c r="C122" s="105"/>
      <c r="D122" s="70" t="s">
        <v>96</v>
      </c>
      <c r="E122" s="71">
        <v>22.215024</v>
      </c>
      <c r="F122" s="71">
        <v>27.06824</v>
      </c>
      <c r="G122" s="71">
        <v>14.4734</v>
      </c>
      <c r="H122" s="72">
        <f t="shared" si="6"/>
        <v>63.756664</v>
      </c>
    </row>
    <row r="123" spans="2:8" ht="15" hidden="1" outlineLevel="2">
      <c r="B123" s="105"/>
      <c r="C123" s="105"/>
      <c r="D123" s="70" t="s">
        <v>97</v>
      </c>
      <c r="E123" s="71">
        <v>24.34858</v>
      </c>
      <c r="F123" s="71">
        <v>4.9468499999999995</v>
      </c>
      <c r="G123" s="71">
        <v>175.075832</v>
      </c>
      <c r="H123" s="72">
        <f t="shared" si="6"/>
        <v>204.371262</v>
      </c>
    </row>
    <row r="124" spans="2:8" ht="15" hidden="1" outlineLevel="1">
      <c r="B124" s="105"/>
      <c r="C124" s="73" t="s">
        <v>98</v>
      </c>
      <c r="D124" s="74"/>
      <c r="E124" s="75">
        <f>SUM(E118:E123)</f>
        <v>321.606086</v>
      </c>
      <c r="F124" s="75">
        <f>SUM(F118:F123)</f>
        <v>716.13371</v>
      </c>
      <c r="G124" s="75">
        <f>SUM(G118:G123)</f>
        <v>542.0440329999999</v>
      </c>
      <c r="H124" s="75">
        <f>SUM(H118:H123)</f>
        <v>1579.783829</v>
      </c>
    </row>
    <row r="125" spans="2:8" ht="15" hidden="1" outlineLevel="2">
      <c r="B125" s="105"/>
      <c r="C125" s="104" t="s">
        <v>107</v>
      </c>
      <c r="D125" s="70" t="s">
        <v>99</v>
      </c>
      <c r="E125" s="71">
        <v>10.383746000000002</v>
      </c>
      <c r="F125" s="71">
        <v>16.060378000000004</v>
      </c>
      <c r="G125" s="71">
        <v>54.666205</v>
      </c>
      <c r="H125" s="72">
        <f>SUM(E125:G125)</f>
        <v>81.11032900000001</v>
      </c>
    </row>
    <row r="126" spans="2:8" ht="15" hidden="1" outlineLevel="2">
      <c r="B126" s="105"/>
      <c r="C126" s="104"/>
      <c r="D126" s="70" t="s">
        <v>108</v>
      </c>
      <c r="E126" s="71">
        <v>87.16118199999998</v>
      </c>
      <c r="F126" s="71">
        <v>255.86061100000006</v>
      </c>
      <c r="G126" s="71">
        <v>126.89293500000007</v>
      </c>
      <c r="H126" s="72">
        <f>SUM(E126:G126)</f>
        <v>469.91472800000014</v>
      </c>
    </row>
    <row r="127" spans="2:8" ht="15" hidden="1" outlineLevel="1" collapsed="1">
      <c r="B127" s="105"/>
      <c r="C127" s="73" t="s">
        <v>109</v>
      </c>
      <c r="D127" s="74"/>
      <c r="E127" s="75">
        <f>SUM(E125:E126)</f>
        <v>97.54492799999998</v>
      </c>
      <c r="F127" s="75">
        <f>SUM(F125:F126)</f>
        <v>271.9209890000001</v>
      </c>
      <c r="G127" s="75">
        <f>SUM(G125:G126)</f>
        <v>181.55914000000007</v>
      </c>
      <c r="H127" s="75">
        <f>SUM(H125:H126)</f>
        <v>551.0250570000002</v>
      </c>
    </row>
    <row r="128" spans="2:8" ht="15" collapsed="1">
      <c r="B128" s="76" t="s">
        <v>82</v>
      </c>
      <c r="C128" s="76"/>
      <c r="D128" s="76"/>
      <c r="E128" s="77">
        <f>+E127+E124+E117</f>
        <v>973.5234499999997</v>
      </c>
      <c r="F128" s="77">
        <f>+F127+F124+F117</f>
        <v>1801.6092379999998</v>
      </c>
      <c r="G128" s="77">
        <f>+G127+G124+G117</f>
        <v>1168.2192810000001</v>
      </c>
      <c r="H128" s="77">
        <f>+H127+H124+H117</f>
        <v>3943.351969</v>
      </c>
    </row>
    <row r="129" spans="2:8" ht="15" hidden="1" outlineLevel="2">
      <c r="B129" s="105">
        <v>2011</v>
      </c>
      <c r="C129" s="104" t="s">
        <v>104</v>
      </c>
      <c r="D129" s="70" t="s">
        <v>104</v>
      </c>
      <c r="E129" s="71">
        <v>513.4420250000001</v>
      </c>
      <c r="F129" s="71">
        <v>601.1344370000002</v>
      </c>
      <c r="G129" s="71">
        <v>302.07630599999993</v>
      </c>
      <c r="H129" s="72">
        <f>SUM(E129:G129)</f>
        <v>1416.6527680000002</v>
      </c>
    </row>
    <row r="130" spans="2:8" ht="15" hidden="1" outlineLevel="2">
      <c r="B130" s="105"/>
      <c r="C130" s="104"/>
      <c r="D130" s="70" t="s">
        <v>105</v>
      </c>
      <c r="E130" s="71">
        <v>114.52886600000002</v>
      </c>
      <c r="F130" s="71">
        <v>231.83461200000013</v>
      </c>
      <c r="G130" s="71">
        <v>92.29148699999996</v>
      </c>
      <c r="H130" s="72">
        <f>SUM(E130:G130)</f>
        <v>438.6549650000001</v>
      </c>
    </row>
    <row r="131" spans="2:8" ht="15" hidden="1" outlineLevel="1" collapsed="1">
      <c r="B131" s="105"/>
      <c r="C131" s="73" t="s">
        <v>91</v>
      </c>
      <c r="D131" s="74"/>
      <c r="E131" s="75">
        <f>SUM(E129:E130)</f>
        <v>627.970891</v>
      </c>
      <c r="F131" s="75">
        <f>SUM(F129:F130)</f>
        <v>832.9690490000003</v>
      </c>
      <c r="G131" s="75">
        <f>SUM(G129:G130)</f>
        <v>394.3677929999999</v>
      </c>
      <c r="H131" s="75">
        <f>SUM(H129:H130)</f>
        <v>1855.3077330000003</v>
      </c>
    </row>
    <row r="132" spans="2:8" ht="15" hidden="1" outlineLevel="2">
      <c r="B132" s="105"/>
      <c r="C132" s="105" t="s">
        <v>106</v>
      </c>
      <c r="D132" s="70" t="s">
        <v>92</v>
      </c>
      <c r="E132" s="71">
        <v>194.62319400000004</v>
      </c>
      <c r="F132" s="71">
        <v>129.64831499999994</v>
      </c>
      <c r="G132" s="71">
        <v>259.83501</v>
      </c>
      <c r="H132" s="72">
        <v>584.1065189999999</v>
      </c>
    </row>
    <row r="133" spans="2:8" ht="15" hidden="1" outlineLevel="2">
      <c r="B133" s="105"/>
      <c r="C133" s="105"/>
      <c r="D133" s="70" t="s">
        <v>93</v>
      </c>
      <c r="E133" s="71">
        <v>271.08889899999997</v>
      </c>
      <c r="F133" s="71">
        <v>608.74001</v>
      </c>
      <c r="G133" s="71">
        <v>170.43778099999997</v>
      </c>
      <c r="H133" s="72">
        <f>SUM(E133:G133)</f>
        <v>1050.26669</v>
      </c>
    </row>
    <row r="134" spans="2:8" ht="15" hidden="1" outlineLevel="2">
      <c r="B134" s="105"/>
      <c r="C134" s="105"/>
      <c r="D134" s="70" t="s">
        <v>94</v>
      </c>
      <c r="E134" s="71">
        <v>0</v>
      </c>
      <c r="F134" s="71">
        <v>22.5654</v>
      </c>
      <c r="G134" s="71">
        <v>35.936773</v>
      </c>
      <c r="H134" s="72">
        <f>SUM(E134:G134)</f>
        <v>58.502173</v>
      </c>
    </row>
    <row r="135" spans="2:8" ht="15" hidden="1" outlineLevel="2">
      <c r="B135" s="105"/>
      <c r="C135" s="105"/>
      <c r="D135" s="70" t="s">
        <v>95</v>
      </c>
      <c r="E135" s="71">
        <v>0</v>
      </c>
      <c r="F135" s="71">
        <v>61.23599800000001</v>
      </c>
      <c r="G135" s="71">
        <v>0</v>
      </c>
      <c r="H135" s="72">
        <f>SUM(E135:G135)</f>
        <v>61.23599800000001</v>
      </c>
    </row>
    <row r="136" spans="2:8" ht="15" hidden="1" outlineLevel="2">
      <c r="B136" s="105"/>
      <c r="C136" s="105"/>
      <c r="D136" s="70" t="s">
        <v>96</v>
      </c>
      <c r="E136" s="71">
        <v>29.32196</v>
      </c>
      <c r="F136" s="71">
        <v>42.3032</v>
      </c>
      <c r="G136" s="71">
        <v>19.47146</v>
      </c>
      <c r="H136" s="72">
        <f>SUM(E136:G136)</f>
        <v>91.09662</v>
      </c>
    </row>
    <row r="137" spans="2:8" ht="15" hidden="1" outlineLevel="2">
      <c r="B137" s="105"/>
      <c r="C137" s="105"/>
      <c r="D137" s="70" t="s">
        <v>97</v>
      </c>
      <c r="E137" s="71">
        <v>16.308880000000002</v>
      </c>
      <c r="F137" s="71">
        <v>18.997428999999997</v>
      </c>
      <c r="G137" s="71">
        <v>293.374221</v>
      </c>
      <c r="H137" s="72">
        <f>SUM(E137:G137)</f>
        <v>328.68053</v>
      </c>
    </row>
    <row r="138" spans="2:8" ht="15" hidden="1" outlineLevel="1">
      <c r="B138" s="105"/>
      <c r="C138" s="73" t="s">
        <v>98</v>
      </c>
      <c r="D138" s="74"/>
      <c r="E138" s="75">
        <f>SUM(E132:E137)</f>
        <v>511.34293299999996</v>
      </c>
      <c r="F138" s="75">
        <f>SUM(F132:F137)</f>
        <v>883.4903519999998</v>
      </c>
      <c r="G138" s="75">
        <f>SUM(G132:G137)</f>
        <v>779.055245</v>
      </c>
      <c r="H138" s="75">
        <f>SUM(H132:H137)</f>
        <v>2173.88853</v>
      </c>
    </row>
    <row r="139" spans="2:8" ht="15" hidden="1" outlineLevel="2">
      <c r="B139" s="105"/>
      <c r="C139" s="104" t="s">
        <v>107</v>
      </c>
      <c r="D139" s="70" t="s">
        <v>99</v>
      </c>
      <c r="E139" s="71">
        <v>21.342374999999997</v>
      </c>
      <c r="F139" s="71">
        <v>12.958971</v>
      </c>
      <c r="G139" s="71">
        <v>57.456027000000006</v>
      </c>
      <c r="H139" s="72">
        <f>SUM(E139:G139)</f>
        <v>91.757373</v>
      </c>
    </row>
    <row r="140" spans="2:8" ht="15" hidden="1" outlineLevel="2">
      <c r="B140" s="105"/>
      <c r="C140" s="104"/>
      <c r="D140" s="70" t="s">
        <v>108</v>
      </c>
      <c r="E140" s="71">
        <v>81.40986399999998</v>
      </c>
      <c r="F140" s="71">
        <v>373.77826500000003</v>
      </c>
      <c r="G140" s="71">
        <v>130.093566</v>
      </c>
      <c r="H140" s="72">
        <f>SUM(E140:G140)</f>
        <v>585.281695</v>
      </c>
    </row>
    <row r="141" spans="2:8" ht="15" hidden="1" outlineLevel="1" collapsed="1">
      <c r="B141" s="105"/>
      <c r="C141" s="73" t="s">
        <v>109</v>
      </c>
      <c r="D141" s="74"/>
      <c r="E141" s="75">
        <f>SUM(E139:E140)</f>
        <v>102.75223899999997</v>
      </c>
      <c r="F141" s="75">
        <f>SUM(F139:F140)</f>
        <v>386.73723600000005</v>
      </c>
      <c r="G141" s="75">
        <f>SUM(G139:G140)</f>
        <v>187.54959300000002</v>
      </c>
      <c r="H141" s="75">
        <f>SUM(H139:H140)</f>
        <v>677.039068</v>
      </c>
    </row>
    <row r="142" spans="2:8" ht="15" collapsed="1">
      <c r="B142" s="76" t="s">
        <v>51</v>
      </c>
      <c r="C142" s="76"/>
      <c r="D142" s="76"/>
      <c r="E142" s="77">
        <f>+E141+E138+E131</f>
        <v>1242.066063</v>
      </c>
      <c r="F142" s="77">
        <f>+F141+F138+F131</f>
        <v>2103.196637</v>
      </c>
      <c r="G142" s="77">
        <f>+G141+G138+G131</f>
        <v>1360.9726309999999</v>
      </c>
      <c r="H142" s="77">
        <f>+H141+H138+H131</f>
        <v>4706.235331000001</v>
      </c>
    </row>
    <row r="143" spans="2:8" ht="15" hidden="1" outlineLevel="2">
      <c r="B143" s="105">
        <v>2012</v>
      </c>
      <c r="C143" s="104" t="s">
        <v>104</v>
      </c>
      <c r="D143" s="70" t="s">
        <v>104</v>
      </c>
      <c r="E143" s="71">
        <v>563.040273</v>
      </c>
      <c r="F143" s="71">
        <v>669.885521</v>
      </c>
      <c r="G143" s="71">
        <v>316.60888299999993</v>
      </c>
      <c r="H143" s="72">
        <f>SUM(E143:G143)</f>
        <v>1549.5346769999999</v>
      </c>
    </row>
    <row r="144" spans="2:8" ht="15" hidden="1" outlineLevel="2">
      <c r="B144" s="105"/>
      <c r="C144" s="104"/>
      <c r="D144" s="70" t="s">
        <v>105</v>
      </c>
      <c r="E144" s="71">
        <v>91.46392700000003</v>
      </c>
      <c r="F144" s="71">
        <v>295.905349</v>
      </c>
      <c r="G144" s="71">
        <v>87.62185500000001</v>
      </c>
      <c r="H144" s="72">
        <f>SUM(E144:G144)</f>
        <v>474.991131</v>
      </c>
    </row>
    <row r="145" spans="2:8" ht="15" outlineLevel="1" collapsed="1">
      <c r="B145" s="105"/>
      <c r="C145" s="73" t="s">
        <v>91</v>
      </c>
      <c r="D145" s="74"/>
      <c r="E145" s="75">
        <f>SUM(E143:E144)</f>
        <v>654.5042</v>
      </c>
      <c r="F145" s="75">
        <f>SUM(F143:F144)</f>
        <v>965.79087</v>
      </c>
      <c r="G145" s="75">
        <f>SUM(G143:G144)</f>
        <v>404.230738</v>
      </c>
      <c r="H145" s="75">
        <f>SUM(H143:H144)</f>
        <v>2024.5258079999999</v>
      </c>
    </row>
    <row r="146" spans="2:8" ht="15" outlineLevel="2">
      <c r="B146" s="105"/>
      <c r="C146" s="105" t="s">
        <v>106</v>
      </c>
      <c r="D146" s="70" t="s">
        <v>92</v>
      </c>
      <c r="E146" s="71">
        <v>264.562795</v>
      </c>
      <c r="F146" s="71">
        <v>117.54930499999999</v>
      </c>
      <c r="G146" s="71">
        <v>251.27106000000003</v>
      </c>
      <c r="H146" s="72">
        <v>633.3831600000001</v>
      </c>
    </row>
    <row r="147" spans="2:8" ht="15" outlineLevel="2">
      <c r="B147" s="105"/>
      <c r="C147" s="105"/>
      <c r="D147" s="70" t="s">
        <v>93</v>
      </c>
      <c r="E147" s="71">
        <v>223.336936</v>
      </c>
      <c r="F147" s="71">
        <v>956.7401440000001</v>
      </c>
      <c r="G147" s="71">
        <v>263.72473399999996</v>
      </c>
      <c r="H147" s="72">
        <f>SUM(E147:G147)</f>
        <v>1443.801814</v>
      </c>
    </row>
    <row r="148" spans="2:8" ht="15" outlineLevel="2">
      <c r="B148" s="105"/>
      <c r="C148" s="105"/>
      <c r="D148" s="70" t="s">
        <v>94</v>
      </c>
      <c r="E148" s="71">
        <v>0</v>
      </c>
      <c r="F148" s="71">
        <v>27.59062900000001</v>
      </c>
      <c r="G148" s="71">
        <v>40.10878099999999</v>
      </c>
      <c r="H148" s="72">
        <f>SUM(E148:G148)</f>
        <v>67.69941</v>
      </c>
    </row>
    <row r="149" spans="2:8" ht="15" outlineLevel="2">
      <c r="B149" s="105"/>
      <c r="C149" s="105"/>
      <c r="D149" s="70" t="s">
        <v>95</v>
      </c>
      <c r="E149" s="71">
        <v>0</v>
      </c>
      <c r="F149" s="71">
        <v>62.47854999999997</v>
      </c>
      <c r="G149" s="71">
        <v>0</v>
      </c>
      <c r="H149" s="72">
        <f>SUM(E149:G149)</f>
        <v>62.47854999999997</v>
      </c>
    </row>
    <row r="150" spans="2:9" ht="15" outlineLevel="2">
      <c r="B150" s="105"/>
      <c r="C150" s="105"/>
      <c r="D150" s="70" t="s">
        <v>96</v>
      </c>
      <c r="E150" s="71">
        <v>53.12153000000001</v>
      </c>
      <c r="F150" s="71">
        <v>30.77939</v>
      </c>
      <c r="G150" s="71">
        <v>24.24628</v>
      </c>
      <c r="H150" s="72">
        <f>SUM(E150:G150)</f>
        <v>108.14720000000001</v>
      </c>
      <c r="I150" s="71"/>
    </row>
    <row r="151" spans="2:9" ht="15" outlineLevel="2">
      <c r="B151" s="105"/>
      <c r="C151" s="105"/>
      <c r="D151" s="70" t="s">
        <v>97</v>
      </c>
      <c r="E151" s="71">
        <v>15.49107</v>
      </c>
      <c r="F151" s="71">
        <v>16.589911999999998</v>
      </c>
      <c r="G151" s="71">
        <v>233.99942199999998</v>
      </c>
      <c r="H151" s="72">
        <f>SUM(E151:G151)</f>
        <v>266.080404</v>
      </c>
      <c r="I151" s="71"/>
    </row>
    <row r="152" spans="2:8" ht="15" outlineLevel="1">
      <c r="B152" s="105"/>
      <c r="C152" s="73" t="s">
        <v>98</v>
      </c>
      <c r="D152" s="74"/>
      <c r="E152" s="75">
        <f>SUM(E146:E151)</f>
        <v>556.512331</v>
      </c>
      <c r="F152" s="75">
        <f>SUM(F146:F151)</f>
        <v>1211.72793</v>
      </c>
      <c r="G152" s="75">
        <f>SUM(G146:G151)</f>
        <v>813.3502769999999</v>
      </c>
      <c r="H152" s="75">
        <f>SUM(H146:H151)</f>
        <v>2581.5905379999995</v>
      </c>
    </row>
    <row r="153" spans="2:8" ht="15" hidden="1" outlineLevel="2">
      <c r="B153" s="105"/>
      <c r="C153" s="104" t="s">
        <v>107</v>
      </c>
      <c r="D153" s="70" t="s">
        <v>99</v>
      </c>
      <c r="E153" s="71">
        <v>16.099258000000003</v>
      </c>
      <c r="F153" s="71">
        <v>53.194357000000004</v>
      </c>
      <c r="G153" s="71">
        <v>65.92488</v>
      </c>
      <c r="H153" s="72">
        <f>SUM(E153:G153)</f>
        <v>135.21849500000002</v>
      </c>
    </row>
    <row r="154" spans="2:8" ht="15" hidden="1" outlineLevel="2">
      <c r="B154" s="105"/>
      <c r="C154" s="104"/>
      <c r="D154" s="70" t="s">
        <v>108</v>
      </c>
      <c r="E154" s="71">
        <v>69.66862100000003</v>
      </c>
      <c r="F154" s="71">
        <v>467.5859900000001</v>
      </c>
      <c r="G154" s="71">
        <v>141.61194499999993</v>
      </c>
      <c r="H154" s="72">
        <f>SUM(E154:G154)</f>
        <v>678.866556</v>
      </c>
    </row>
    <row r="155" spans="2:8" ht="15" outlineLevel="1" collapsed="1">
      <c r="B155" s="105"/>
      <c r="C155" s="73" t="s">
        <v>109</v>
      </c>
      <c r="D155" s="74"/>
      <c r="E155" s="75">
        <f>SUM(E153:E154)</f>
        <v>85.76787900000004</v>
      </c>
      <c r="F155" s="75">
        <f>SUM(F153:F154)</f>
        <v>520.7803470000001</v>
      </c>
      <c r="G155" s="75">
        <f>SUM(G153:G154)</f>
        <v>207.53682499999994</v>
      </c>
      <c r="H155" s="75">
        <f>SUM(H153:H154)</f>
        <v>814.085051</v>
      </c>
    </row>
    <row r="156" spans="2:8" ht="15">
      <c r="B156" s="76" t="s">
        <v>52</v>
      </c>
      <c r="C156" s="76"/>
      <c r="D156" s="76"/>
      <c r="E156" s="77">
        <f>+E155+E152+E145</f>
        <v>1296.78441</v>
      </c>
      <c r="F156" s="77">
        <f>+F155+F152+F145</f>
        <v>2698.299147</v>
      </c>
      <c r="G156" s="77">
        <f>+G155+G152+G145</f>
        <v>1425.11784</v>
      </c>
      <c r="H156" s="77">
        <f>+H155+H152+H145</f>
        <v>5420.201396999999</v>
      </c>
    </row>
    <row r="157" spans="2:8" ht="15" outlineLevel="2">
      <c r="B157" s="105" t="s">
        <v>83</v>
      </c>
      <c r="C157" s="104" t="s">
        <v>104</v>
      </c>
      <c r="D157" s="70" t="s">
        <v>104</v>
      </c>
      <c r="E157" s="2">
        <f>SUM('[5]PivotTable'!D7:D9,'[5]PivotTable'!D11)</f>
        <v>425178.93799999997</v>
      </c>
      <c r="F157" s="2">
        <f>SUM('[5]PivotTable'!E7:E9,'[5]PivotTable'!E11)</f>
        <v>738485.8420000001</v>
      </c>
      <c r="G157" s="2">
        <f>SUM('[5]PivotTable'!F7:F9,'[5]PivotTable'!F11)</f>
        <v>292982.132</v>
      </c>
      <c r="H157" s="1">
        <f>SUM(E157:G157)</f>
        <v>1456646.912</v>
      </c>
    </row>
    <row r="158" spans="2:8" ht="15" outlineLevel="2">
      <c r="B158" s="105"/>
      <c r="C158" s="104"/>
      <c r="D158" s="70" t="s">
        <v>105</v>
      </c>
      <c r="E158" s="2">
        <f>'[5]TransferTreatmentMRS 2013'!C11</f>
        <v>75345.744</v>
      </c>
      <c r="F158" s="2">
        <f>'[5]TransferTreatmentMRS 2013'!D11</f>
        <v>286424.79800000007</v>
      </c>
      <c r="G158" s="2">
        <f>'[5]TransferTreatmentMRS 2013'!E11</f>
        <v>120394.67</v>
      </c>
      <c r="H158" s="1">
        <f>SUM(E158:G158)</f>
        <v>482165.21200000006</v>
      </c>
    </row>
    <row r="159" spans="2:8" ht="15" outlineLevel="1">
      <c r="B159" s="105"/>
      <c r="C159" s="73" t="s">
        <v>91</v>
      </c>
      <c r="D159" s="74"/>
      <c r="E159" s="78">
        <f>SUM(E157:E158)</f>
        <v>500524.682</v>
      </c>
      <c r="F159" s="78">
        <f>SUM(F157:F158)</f>
        <v>1024910.6400000001</v>
      </c>
      <c r="G159" s="78">
        <f>SUM(G157:G158)</f>
        <v>413376.80199999997</v>
      </c>
      <c r="H159" s="78">
        <f>SUM(H157:H158)</f>
        <v>1938812.124</v>
      </c>
    </row>
    <row r="160" spans="2:8" ht="15" outlineLevel="2">
      <c r="B160" s="105"/>
      <c r="C160" s="105" t="s">
        <v>106</v>
      </c>
      <c r="D160" s="70" t="s">
        <v>92</v>
      </c>
      <c r="E160" s="2">
        <f>'[5]TransferTreatmentMRS 2013'!C14</f>
        <v>239679.007</v>
      </c>
      <c r="F160" s="2">
        <f>'[5]TransferTreatmentMRS 2013'!D14</f>
        <v>169037.58</v>
      </c>
      <c r="G160" s="2">
        <f>'[5]TransferTreatmentMRS 2013'!E14</f>
        <v>215418.153</v>
      </c>
      <c r="H160" s="1">
        <f aca="true" t="shared" si="7" ref="H160:H165">SUM(E160:G160)</f>
        <v>624134.74</v>
      </c>
    </row>
    <row r="161" spans="2:8" ht="15" outlineLevel="2">
      <c r="B161" s="105"/>
      <c r="C161" s="105"/>
      <c r="D161" s="70" t="s">
        <v>93</v>
      </c>
      <c r="E161" s="2">
        <f>'[5]TransferTreatmentMRS 2013'!C15</f>
        <v>219987.275</v>
      </c>
      <c r="F161" s="2">
        <f>'[5]TransferTreatmentMRS 2013'!D15</f>
        <v>996372.332</v>
      </c>
      <c r="G161" s="2">
        <f>'[5]TransferTreatmentMRS 2013'!E15</f>
        <v>374497.633</v>
      </c>
      <c r="H161" s="1">
        <f t="shared" si="7"/>
        <v>1590857.24</v>
      </c>
    </row>
    <row r="162" spans="2:8" ht="15" outlineLevel="2">
      <c r="B162" s="105"/>
      <c r="C162" s="105"/>
      <c r="D162" s="70" t="s">
        <v>94</v>
      </c>
      <c r="E162" s="2">
        <f>'[5]TransferTreatmentMRS 2013'!C16</f>
        <v>3239.833</v>
      </c>
      <c r="F162" s="2">
        <f>'[5]TransferTreatmentMRS 2013'!D16</f>
        <v>32296.593</v>
      </c>
      <c r="G162" s="2">
        <f>'[5]TransferTreatmentMRS 2013'!E16</f>
        <v>57343.865999999995</v>
      </c>
      <c r="H162" s="1">
        <f t="shared" si="7"/>
        <v>92880.29199999999</v>
      </c>
    </row>
    <row r="163" spans="2:8" ht="15" outlineLevel="2">
      <c r="B163" s="105"/>
      <c r="C163" s="105"/>
      <c r="D163" s="70" t="s">
        <v>95</v>
      </c>
      <c r="E163" s="2">
        <f>'[5]TransferTreatmentMRS 2013'!C17</f>
        <v>43894.8</v>
      </c>
      <c r="F163" s="2">
        <f>'[5]TransferTreatmentMRS 2013'!D17</f>
        <v>57792.425</v>
      </c>
      <c r="G163" s="2">
        <f>'[5]TransferTreatmentMRS 2013'!E17</f>
        <v>0</v>
      </c>
      <c r="H163" s="1">
        <f t="shared" si="7"/>
        <v>101687.225</v>
      </c>
    </row>
    <row r="164" spans="2:8" ht="15" outlineLevel="2">
      <c r="B164" s="105"/>
      <c r="C164" s="105"/>
      <c r="D164" s="70" t="s">
        <v>96</v>
      </c>
      <c r="E164" s="2">
        <f>'[5]TransferTreatmentMRS 2013'!C18</f>
        <v>65448.380000000005</v>
      </c>
      <c r="F164" s="2">
        <f>'[5]TransferTreatmentMRS 2013'!D18</f>
        <v>34516.92</v>
      </c>
      <c r="G164" s="2">
        <f>'[5]TransferTreatmentMRS 2013'!E18</f>
        <v>0</v>
      </c>
      <c r="H164" s="1">
        <f t="shared" si="7"/>
        <v>99965.3</v>
      </c>
    </row>
    <row r="165" spans="2:8" ht="15" outlineLevel="2">
      <c r="B165" s="105"/>
      <c r="C165" s="105"/>
      <c r="D165" s="70" t="s">
        <v>97</v>
      </c>
      <c r="E165" s="2">
        <f>'[5]TransferTreatmentMRS 2013'!C19</f>
        <v>4529.408</v>
      </c>
      <c r="F165" s="2">
        <f>'[5]TransferTreatmentMRS 2013'!D19</f>
        <v>52990.33</v>
      </c>
      <c r="G165" s="2">
        <f>'[5]TransferTreatmentMRS 2013'!E19</f>
        <v>99812.673</v>
      </c>
      <c r="H165" s="1">
        <f t="shared" si="7"/>
        <v>157332.411</v>
      </c>
    </row>
    <row r="166" spans="2:8" ht="15" outlineLevel="1">
      <c r="B166" s="105"/>
      <c r="C166" s="73" t="s">
        <v>98</v>
      </c>
      <c r="D166" s="74"/>
      <c r="E166" s="78">
        <f>SUM(E160:E165)</f>
        <v>576778.703</v>
      </c>
      <c r="F166" s="78">
        <f>SUM(F160:F165)</f>
        <v>1343006.1800000002</v>
      </c>
      <c r="G166" s="78">
        <f>SUM(G160:G165)</f>
        <v>747072.325</v>
      </c>
      <c r="H166" s="78">
        <f>SUM(H160:H165)</f>
        <v>2666857.2079999996</v>
      </c>
    </row>
    <row r="167" spans="2:8" ht="15" hidden="1" outlineLevel="2">
      <c r="B167" s="105"/>
      <c r="C167" s="104" t="s">
        <v>107</v>
      </c>
      <c r="D167" s="70" t="s">
        <v>99</v>
      </c>
      <c r="E167" s="2">
        <f>'[5]TransferTreatmentMRS 2013'!C21</f>
        <v>28131.333</v>
      </c>
      <c r="F167" s="2">
        <f>'[5]TransferTreatmentMRS 2013'!D21</f>
        <v>8463.95</v>
      </c>
      <c r="G167" s="2">
        <f>'[5]TransferTreatmentMRS 2013'!E21</f>
        <v>64826.850000000006</v>
      </c>
      <c r="H167" s="1">
        <f>SUM(E167:G167)</f>
        <v>101422.133</v>
      </c>
    </row>
    <row r="168" spans="2:8" ht="15" hidden="1" outlineLevel="2">
      <c r="B168" s="105"/>
      <c r="C168" s="104"/>
      <c r="D168" s="70" t="s">
        <v>108</v>
      </c>
      <c r="E168" s="2">
        <f>'[5]TransferTreatmentMRS 2013'!C22</f>
        <v>49802.529</v>
      </c>
      <c r="F168" s="2">
        <f>'[5]TransferTreatmentMRS 2013'!D22</f>
        <v>513564.60899999994</v>
      </c>
      <c r="G168" s="2">
        <f>'[5]TransferTreatmentMRS 2013'!E22</f>
        <v>164187.894</v>
      </c>
      <c r="H168" s="1">
        <f>SUM(E168:G168)</f>
        <v>727555.0319999999</v>
      </c>
    </row>
    <row r="169" spans="2:8" ht="15" outlineLevel="1" collapsed="1">
      <c r="B169" s="105"/>
      <c r="C169" s="73" t="s">
        <v>109</v>
      </c>
      <c r="D169" s="74"/>
      <c r="E169" s="78">
        <f>SUM(E167:E168)</f>
        <v>77933.862</v>
      </c>
      <c r="F169" s="78">
        <f>SUM(F167:F168)</f>
        <v>522028.55899999995</v>
      </c>
      <c r="G169" s="78">
        <f>SUM(G167:G168)</f>
        <v>229014.744</v>
      </c>
      <c r="H169" s="78">
        <f>SUM(H167:H168)</f>
        <v>828977.1649999999</v>
      </c>
    </row>
    <row r="170" spans="2:8" ht="15">
      <c r="B170" s="76" t="s">
        <v>53</v>
      </c>
      <c r="C170" s="76"/>
      <c r="D170" s="76"/>
      <c r="E170" s="79">
        <f>+E169+E166+E159</f>
        <v>1155237.247</v>
      </c>
      <c r="F170" s="79">
        <f>+F169+F166+F159</f>
        <v>2889945.379</v>
      </c>
      <c r="G170" s="79">
        <f>+G169+G166+G159</f>
        <v>1389463.8709999998</v>
      </c>
      <c r="H170" s="79">
        <f>+H169+H166+H159</f>
        <v>5434646.4969999995</v>
      </c>
    </row>
  </sheetData>
  <sheetProtection/>
  <mergeCells count="47">
    <mergeCell ref="B143:B155"/>
    <mergeCell ref="C143:C144"/>
    <mergeCell ref="C146:C151"/>
    <mergeCell ref="C153:C154"/>
    <mergeCell ref="B157:B169"/>
    <mergeCell ref="C157:C158"/>
    <mergeCell ref="C160:C165"/>
    <mergeCell ref="C167:C168"/>
    <mergeCell ref="B115:B127"/>
    <mergeCell ref="C115:C116"/>
    <mergeCell ref="C118:C123"/>
    <mergeCell ref="C125:C126"/>
    <mergeCell ref="B129:B141"/>
    <mergeCell ref="C129:C130"/>
    <mergeCell ref="C132:C137"/>
    <mergeCell ref="C139:C140"/>
    <mergeCell ref="B87:B99"/>
    <mergeCell ref="C87:C88"/>
    <mergeCell ref="C90:C95"/>
    <mergeCell ref="C97:C98"/>
    <mergeCell ref="B101:B113"/>
    <mergeCell ref="C101:C102"/>
    <mergeCell ref="C104:C109"/>
    <mergeCell ref="C111:C112"/>
    <mergeCell ref="B59:B71"/>
    <mergeCell ref="C59:C60"/>
    <mergeCell ref="C62:C67"/>
    <mergeCell ref="C69:C70"/>
    <mergeCell ref="B73:B85"/>
    <mergeCell ref="C73:C74"/>
    <mergeCell ref="C76:C81"/>
    <mergeCell ref="C83:C84"/>
    <mergeCell ref="B31:B43"/>
    <mergeCell ref="C31:C32"/>
    <mergeCell ref="C34:C39"/>
    <mergeCell ref="C41:C42"/>
    <mergeCell ref="B45:B57"/>
    <mergeCell ref="C45:C46"/>
    <mergeCell ref="C48:C53"/>
    <mergeCell ref="C55:C56"/>
    <mergeCell ref="E5:G5"/>
    <mergeCell ref="B7:B17"/>
    <mergeCell ref="C7:C8"/>
    <mergeCell ref="C10:C14"/>
    <mergeCell ref="B19:B29"/>
    <mergeCell ref="C19:C20"/>
    <mergeCell ref="C22:C26"/>
  </mergeCells>
  <printOptions/>
  <pageMargins left="0.7" right="0.7" top="0.75" bottom="0.75" header="0.3" footer="0.3"/>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B2:F11"/>
  <sheetViews>
    <sheetView zoomScalePageLayoutView="0" workbookViewId="0" topLeftCell="A1">
      <selection activeCell="E7" sqref="E7"/>
    </sheetView>
  </sheetViews>
  <sheetFormatPr defaultColWidth="8.88671875" defaultRowHeight="15"/>
  <cols>
    <col min="1" max="1" width="9.21484375" style="27" customWidth="1"/>
    <col min="2" max="2" width="13.3359375" style="27" customWidth="1"/>
    <col min="3" max="5" width="9.21484375" style="27" customWidth="1"/>
    <col min="6" max="6" width="4.5546875" style="27" bestFit="1" customWidth="1"/>
    <col min="7" max="16384" width="9.21484375" style="27" customWidth="1"/>
  </cols>
  <sheetData>
    <row r="2" ht="15.75">
      <c r="B2" s="26" t="s">
        <v>9</v>
      </c>
    </row>
    <row r="3" ht="15">
      <c r="B3" s="28" t="s">
        <v>8</v>
      </c>
    </row>
    <row r="4" ht="15">
      <c r="B4" s="28"/>
    </row>
    <row r="5" spans="3:5" ht="12.75">
      <c r="C5" s="94" t="s">
        <v>7</v>
      </c>
      <c r="D5" s="94"/>
      <c r="E5" s="94"/>
    </row>
    <row r="6" spans="2:6" ht="25.5">
      <c r="B6" s="29" t="s">
        <v>6</v>
      </c>
      <c r="C6" s="29" t="s">
        <v>5</v>
      </c>
      <c r="D6" s="29" t="s">
        <v>4</v>
      </c>
      <c r="E6" s="29" t="s">
        <v>3</v>
      </c>
      <c r="F6" s="29" t="s">
        <v>1</v>
      </c>
    </row>
    <row r="7" spans="2:6" ht="24.75" customHeight="1">
      <c r="B7" s="30" t="s">
        <v>2</v>
      </c>
      <c r="C7" s="2">
        <f>'[1]Land Disposal'!$C$7</f>
        <v>80638.2</v>
      </c>
      <c r="D7" s="2">
        <f>'[1]Land Disposal'!$D$7</f>
        <v>79625</v>
      </c>
      <c r="E7" s="2">
        <f>'[1]Land Disposal'!$E$7</f>
        <v>1773</v>
      </c>
      <c r="F7" s="1">
        <f>SUM(C7:E7)</f>
        <v>162036.2</v>
      </c>
    </row>
    <row r="8" spans="2:6" ht="12.75">
      <c r="B8" s="31" t="s">
        <v>1</v>
      </c>
      <c r="C8" s="1">
        <f>SUM(C7:C7)</f>
        <v>80638.2</v>
      </c>
      <c r="D8" s="1">
        <f>SUM(D7:D7)</f>
        <v>79625</v>
      </c>
      <c r="E8" s="1">
        <f>SUM(E7:E7)</f>
        <v>1773</v>
      </c>
      <c r="F8" s="1">
        <f>SUM(F7:F7)</f>
        <v>162036.2</v>
      </c>
    </row>
    <row r="11" ht="12.75">
      <c r="B11" s="32" t="s">
        <v>0</v>
      </c>
    </row>
  </sheetData>
  <sheetProtection/>
  <mergeCells count="1">
    <mergeCell ref="C5:E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F19"/>
  <sheetViews>
    <sheetView zoomScalePageLayoutView="0" workbookViewId="0" topLeftCell="A1">
      <selection activeCell="C7" sqref="C7:F15"/>
    </sheetView>
  </sheetViews>
  <sheetFormatPr defaultColWidth="9.21484375" defaultRowHeight="15"/>
  <cols>
    <col min="1" max="1" width="9.21484375" style="4" customWidth="1"/>
    <col min="2" max="2" width="31.88671875" style="4" customWidth="1"/>
    <col min="3" max="3" width="5.99609375" style="4" customWidth="1"/>
    <col min="4" max="4" width="9.5546875" style="4" customWidth="1"/>
    <col min="5" max="5" width="10.10546875" style="4" customWidth="1"/>
    <col min="6" max="6" width="5.3359375" style="4" customWidth="1"/>
    <col min="7" max="16384" width="9.21484375" style="4" customWidth="1"/>
  </cols>
  <sheetData>
    <row r="2" ht="15.75">
      <c r="B2" s="3" t="s">
        <v>10</v>
      </c>
    </row>
    <row r="3" ht="15">
      <c r="B3" s="5" t="s">
        <v>8</v>
      </c>
    </row>
    <row r="4" ht="15">
      <c r="B4" s="5"/>
    </row>
    <row r="5" spans="3:5" ht="15">
      <c r="C5" s="95" t="s">
        <v>11</v>
      </c>
      <c r="D5" s="95"/>
      <c r="E5" s="95"/>
    </row>
    <row r="6" spans="2:6" ht="21" customHeight="1">
      <c r="B6" s="6" t="s">
        <v>12</v>
      </c>
      <c r="C6" s="6" t="s">
        <v>13</v>
      </c>
      <c r="D6" s="6" t="s">
        <v>14</v>
      </c>
      <c r="E6" s="6" t="s">
        <v>15</v>
      </c>
      <c r="F6" s="6" t="s">
        <v>1</v>
      </c>
    </row>
    <row r="7" spans="2:6" ht="15" customHeight="1">
      <c r="B7" s="7" t="s">
        <v>16</v>
      </c>
      <c r="C7" s="8">
        <f>IF(ISNA(VLOOKUP($B7,'[2]PivotTables'!$B$5:$F$8,2,FALSE)),,VLOOKUP($B7,'[2]PivotTables'!$B$5:$F$8,2,FALSE))</f>
        <v>0</v>
      </c>
      <c r="D7" s="8">
        <f>IF(ISNA(VLOOKUP($B7,'[2]PivotTables'!$B$5:$F$8,3,FALSE)),,VLOOKUP($B7,'[2]PivotTables'!$B$5:$F$8,3,FALSE))</f>
        <v>0</v>
      </c>
      <c r="E7" s="8">
        <f>IF(ISNA(VLOOKUP($B7,'[2]PivotTables'!$B$5:$F$8,4,FALSE)),,VLOOKUP($B7,'[2]PivotTables'!$B$5:$F$8,4,FALSE))</f>
        <v>0</v>
      </c>
      <c r="F7" s="9">
        <f>SUM(C7:E7)</f>
        <v>0</v>
      </c>
    </row>
    <row r="8" spans="2:6" ht="15" customHeight="1">
      <c r="B8" s="7" t="s">
        <v>17</v>
      </c>
      <c r="C8" s="8">
        <f>IF(ISNA(VLOOKUP($B8,'[2]PivotTables'!$B$5:$F$8,2,FALSE)),,VLOOKUP($B8,'[2]PivotTables'!$B$5:$F$8,2,FALSE))</f>
        <v>0</v>
      </c>
      <c r="D8" s="8">
        <f>IF(ISNA(VLOOKUP($B8,'[2]PivotTables'!$B$5:$F$8,3,FALSE)),,VLOOKUP($B8,'[2]PivotTables'!$B$5:$F$8,3,FALSE))</f>
        <v>0</v>
      </c>
      <c r="E8" s="8">
        <f>IF(ISNA(VLOOKUP($B8,'[2]PivotTables'!$B$5:$F$8,4,FALSE)),,VLOOKUP($B8,'[2]PivotTables'!$B$5:$F$8,4,FALSE))</f>
        <v>0</v>
      </c>
      <c r="F8" s="9">
        <f aca="true" t="shared" si="0" ref="F8:F14">SUM(C8:E8)</f>
        <v>0</v>
      </c>
    </row>
    <row r="9" spans="2:6" ht="15" customHeight="1">
      <c r="B9" s="7" t="s">
        <v>18</v>
      </c>
      <c r="C9" s="8">
        <f>IF(ISNA(VLOOKUP($B9,'[2]PivotTables'!$B$5:$F$8,2,FALSE)),,VLOOKUP($B9,'[2]PivotTables'!$B$5:$F$8,2,FALSE))</f>
        <v>4956</v>
      </c>
      <c r="D9" s="8">
        <f>IF(ISNA(VLOOKUP($B9,'[2]PivotTables'!$B$5:$F$8,3,FALSE)),,VLOOKUP($B9,'[2]PivotTables'!$B$5:$F$8,3,FALSE))</f>
        <v>0</v>
      </c>
      <c r="E9" s="8">
        <f>IF(ISNA(VLOOKUP($B9,'[2]PivotTables'!$B$5:$F$8,4,FALSE)),,VLOOKUP($B9,'[2]PivotTables'!$B$5:$F$8,4,FALSE))</f>
        <v>0</v>
      </c>
      <c r="F9" s="9">
        <f t="shared" si="0"/>
        <v>4956</v>
      </c>
    </row>
    <row r="10" spans="2:6" ht="15" customHeight="1">
      <c r="B10" s="7" t="s">
        <v>19</v>
      </c>
      <c r="C10" s="8">
        <f>IF(ISNA(VLOOKUP($B10,'[2]PivotTables'!$B$5:$F$8,2,FALSE)),,VLOOKUP($B10,'[2]PivotTables'!$B$5:$F$8,2,FALSE))</f>
        <v>30157</v>
      </c>
      <c r="D10" s="8">
        <f>IF(ISNA(VLOOKUP($B10,'[2]PivotTables'!$B$5:$F$8,3,FALSE)),,VLOOKUP($B10,'[2]PivotTables'!$B$5:$F$8,3,FALSE))</f>
        <v>0</v>
      </c>
      <c r="E10" s="8">
        <f>IF(ISNA(VLOOKUP($B10,'[2]PivotTables'!$B$5:$F$8,4,FALSE)),,VLOOKUP($B10,'[2]PivotTables'!$B$5:$F$8,4,FALSE))</f>
        <v>0</v>
      </c>
      <c r="F10" s="9">
        <f t="shared" si="0"/>
        <v>30157</v>
      </c>
    </row>
    <row r="11" spans="2:6" ht="15" customHeight="1">
      <c r="B11" s="7" t="s">
        <v>20</v>
      </c>
      <c r="C11" s="8">
        <f>IF(ISNA(VLOOKUP($B11,'[2]PivotTables'!$B$5:$F$8,2,FALSE)),,VLOOKUP($B11,'[2]PivotTables'!$B$5:$F$8,2,FALSE))</f>
        <v>0</v>
      </c>
      <c r="D11" s="8">
        <f>IF(ISNA(VLOOKUP($B11,'[2]PivotTables'!$B$5:$F$8,3,FALSE)),,VLOOKUP($B11,'[2]PivotTables'!$B$5:$F$8,3,FALSE))</f>
        <v>9968.5</v>
      </c>
      <c r="E11" s="8">
        <f>IF(ISNA(VLOOKUP($B11,'[2]PivotTables'!$B$5:$F$8,4,FALSE)),,VLOOKUP($B11,'[2]PivotTables'!$B$5:$F$8,4,FALSE))</f>
        <v>0</v>
      </c>
      <c r="F11" s="9">
        <f t="shared" si="0"/>
        <v>9968.5</v>
      </c>
    </row>
    <row r="12" spans="2:6" ht="15" customHeight="1">
      <c r="B12" s="7" t="s">
        <v>21</v>
      </c>
      <c r="C12" s="8">
        <f>IF(ISNA(VLOOKUP($B12,'[2]PivotTables'!$B$5:$F$8,2,FALSE)),,VLOOKUP($B12,'[2]PivotTables'!$B$5:$F$8,2,FALSE))</f>
        <v>0</v>
      </c>
      <c r="D12" s="8">
        <f>IF(ISNA(VLOOKUP($B12,'[2]PivotTables'!$B$5:$F$8,3,FALSE)),,VLOOKUP($B12,'[2]PivotTables'!$B$5:$F$8,3,FALSE))</f>
        <v>0</v>
      </c>
      <c r="E12" s="8">
        <f>IF(ISNA(VLOOKUP($B12,'[2]PivotTables'!$B$5:$F$8,4,FALSE)),,VLOOKUP($B12,'[2]PivotTables'!$B$5:$F$8,4,FALSE))</f>
        <v>0</v>
      </c>
      <c r="F12" s="9">
        <f t="shared" si="0"/>
        <v>0</v>
      </c>
    </row>
    <row r="13" spans="2:6" ht="15" customHeight="1">
      <c r="B13" s="10" t="s">
        <v>22</v>
      </c>
      <c r="C13" s="8">
        <f>IF(ISNA(VLOOKUP($B13,'[2]PivotTables'!$B$5:$F$8,2,FALSE)),,VLOOKUP($B13,'[2]PivotTables'!$B$5:$F$8,2,FALSE))</f>
        <v>0</v>
      </c>
      <c r="D13" s="8">
        <f>IF(ISNA(VLOOKUP($B13,'[2]PivotTables'!$B$5:$F$8,3,FALSE)),,VLOOKUP($B13,'[2]PivotTables'!$B$5:$F$8,3,FALSE))</f>
        <v>0</v>
      </c>
      <c r="E13" s="8">
        <f>IF(ISNA(VLOOKUP($B13,'[2]PivotTables'!$B$5:$F$8,4,FALSE)),,VLOOKUP($B13,'[2]PivotTables'!$B$5:$F$8,4,FALSE))</f>
        <v>3059</v>
      </c>
      <c r="F13" s="9">
        <f t="shared" si="0"/>
        <v>3059</v>
      </c>
    </row>
    <row r="14" spans="2:6" ht="15" customHeight="1">
      <c r="B14" s="7" t="s">
        <v>23</v>
      </c>
      <c r="C14" s="8">
        <f>IF(ISNA(VLOOKUP($B14,'[2]PivotTables'!$B$5:$F$8,2,FALSE)),,VLOOKUP($B14,'[2]PivotTables'!$B$5:$F$8,2,FALSE))</f>
        <v>0</v>
      </c>
      <c r="D14" s="8">
        <f>IF(ISNA(VLOOKUP($B14,'[2]PivotTables'!$B$5:$F$8,3,FALSE)),,VLOOKUP($B14,'[2]PivotTables'!$B$5:$F$8,3,FALSE))</f>
        <v>0</v>
      </c>
      <c r="E14" s="8">
        <f>IF(ISNA(VLOOKUP($B14,'[2]PivotTables'!$B$5:$F$8,4,FALSE)),,VLOOKUP($B14,'[2]PivotTables'!$B$5:$F$8,4,FALSE))</f>
        <v>0</v>
      </c>
      <c r="F14" s="9">
        <f t="shared" si="0"/>
        <v>0</v>
      </c>
    </row>
    <row r="15" spans="2:6" ht="15">
      <c r="B15" s="11" t="s">
        <v>1</v>
      </c>
      <c r="C15" s="9">
        <f>SUM(C7:C14)</f>
        <v>35113</v>
      </c>
      <c r="D15" s="9">
        <f>SUM(D7:D14)</f>
        <v>9968.5</v>
      </c>
      <c r="E15" s="9">
        <f>SUM(E7:E14)</f>
        <v>3059</v>
      </c>
      <c r="F15" s="9">
        <f>SUM(F7:F14)</f>
        <v>48140.5</v>
      </c>
    </row>
    <row r="17" spans="2:6" ht="15">
      <c r="B17" s="12" t="s">
        <v>24</v>
      </c>
      <c r="C17" s="13"/>
      <c r="D17" s="13"/>
      <c r="E17" s="13"/>
      <c r="F17" s="13"/>
    </row>
    <row r="18" spans="2:6" ht="24" customHeight="1">
      <c r="B18" s="96" t="s">
        <v>25</v>
      </c>
      <c r="C18" s="96"/>
      <c r="D18" s="96"/>
      <c r="E18" s="96"/>
      <c r="F18" s="96"/>
    </row>
    <row r="19" ht="15">
      <c r="B19" s="14"/>
    </row>
  </sheetData>
  <sheetProtection/>
  <mergeCells count="2">
    <mergeCell ref="C5:E5"/>
    <mergeCell ref="B18:F18"/>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F19"/>
  <sheetViews>
    <sheetView zoomScalePageLayoutView="0" workbookViewId="0" topLeftCell="A1">
      <selection activeCell="C7" sqref="C7:F15"/>
    </sheetView>
  </sheetViews>
  <sheetFormatPr defaultColWidth="9.21484375" defaultRowHeight="15"/>
  <cols>
    <col min="1" max="1" width="9.21484375" style="16" customWidth="1"/>
    <col min="2" max="2" width="29.6640625" style="16" bestFit="1" customWidth="1"/>
    <col min="3" max="5" width="9.21484375" style="16" customWidth="1"/>
    <col min="6" max="6" width="6.4453125" style="16" customWidth="1"/>
    <col min="7" max="16384" width="9.21484375" style="16" customWidth="1"/>
  </cols>
  <sheetData>
    <row r="2" ht="15.75">
      <c r="B2" s="15" t="s">
        <v>26</v>
      </c>
    </row>
    <row r="3" ht="15">
      <c r="B3" s="17" t="s">
        <v>8</v>
      </c>
    </row>
    <row r="4" ht="15">
      <c r="B4" s="17"/>
    </row>
    <row r="5" spans="3:5" ht="15">
      <c r="C5" s="97" t="s">
        <v>11</v>
      </c>
      <c r="D5" s="97"/>
      <c r="E5" s="97"/>
    </row>
    <row r="6" spans="2:6" ht="15">
      <c r="B6" s="18" t="s">
        <v>12</v>
      </c>
      <c r="C6" s="18" t="s">
        <v>13</v>
      </c>
      <c r="D6" s="18" t="s">
        <v>14</v>
      </c>
      <c r="E6" s="18" t="s">
        <v>15</v>
      </c>
      <c r="F6" s="18" t="s">
        <v>1</v>
      </c>
    </row>
    <row r="7" spans="2:6" ht="15">
      <c r="B7" s="19" t="s">
        <v>16</v>
      </c>
      <c r="C7" s="20">
        <f>IF(ISNA(VLOOKUP($B7,'[2]PivotTables'!$B$14:$F$17,2,FALSE)),,VLOOKUP($B7,'[2]PivotTables'!$B$14:$F$17,2,FALSE))</f>
        <v>0</v>
      </c>
      <c r="D7" s="20">
        <f>IF(ISNA(VLOOKUP($B7,'[2]PivotTables'!$B$14:$F$17,3,FALSE)),,VLOOKUP($B7,'[2]PivotTables'!$B$14:$F$17,3,FALSE))</f>
        <v>0</v>
      </c>
      <c r="E7" s="20">
        <f>IF(ISNA(VLOOKUP($B7,'[2]PivotTables'!$B$14:$F$17,4,FALSE)),,VLOOKUP($B7,'[2]PivotTables'!$B$14:$F$17,4,FALSE))</f>
        <v>0</v>
      </c>
      <c r="F7" s="21">
        <f>SUM(C7:E7)</f>
        <v>0</v>
      </c>
    </row>
    <row r="8" spans="2:6" ht="15">
      <c r="B8" s="19" t="s">
        <v>17</v>
      </c>
      <c r="C8" s="20">
        <f>IF(ISNA(VLOOKUP($B8,'[2]PivotTables'!$B$14:$F$17,2,FALSE)),,VLOOKUP($B8,'[2]PivotTables'!$B$14:$F$17,2,FALSE))</f>
        <v>0</v>
      </c>
      <c r="D8" s="20">
        <f>IF(ISNA(VLOOKUP($B8,'[2]PivotTables'!$B$14:$F$17,3,FALSE)),,VLOOKUP($B8,'[2]PivotTables'!$B$14:$F$17,3,FALSE))</f>
        <v>0</v>
      </c>
      <c r="E8" s="20">
        <f>IF(ISNA(VLOOKUP($B8,'[2]PivotTables'!$B$14:$F$17,4,FALSE)),,VLOOKUP($B8,'[2]PivotTables'!$B$14:$F$17,4,FALSE))</f>
        <v>0</v>
      </c>
      <c r="F8" s="21">
        <f aca="true" t="shared" si="0" ref="F8:F14">SUM(C8:E8)</f>
        <v>0</v>
      </c>
    </row>
    <row r="9" spans="2:6" ht="15">
      <c r="B9" s="19" t="s">
        <v>18</v>
      </c>
      <c r="C9" s="20">
        <f>IF(ISNA(VLOOKUP($B9,'[2]PivotTables'!$B$14:$F$17,2,FALSE)),,VLOOKUP($B9,'[2]PivotTables'!$B$14:$F$17,2,FALSE))</f>
        <v>6000</v>
      </c>
      <c r="D9" s="20">
        <f>IF(ISNA(VLOOKUP($B9,'[2]PivotTables'!$B$14:$F$17,3,FALSE)),,VLOOKUP($B9,'[2]PivotTables'!$B$14:$F$17,3,FALSE))</f>
        <v>0</v>
      </c>
      <c r="E9" s="20">
        <f>IF(ISNA(VLOOKUP($B9,'[2]PivotTables'!$B$14:$F$17,4,FALSE)),,VLOOKUP($B9,'[2]PivotTables'!$B$14:$F$17,4,FALSE))</f>
        <v>0</v>
      </c>
      <c r="F9" s="21">
        <f t="shared" si="0"/>
        <v>6000</v>
      </c>
    </row>
    <row r="10" spans="2:6" ht="15">
      <c r="B10" s="19" t="s">
        <v>19</v>
      </c>
      <c r="C10" s="20">
        <f>IF(ISNA(VLOOKUP($B10,'[2]PivotTables'!$B$14:$F$17,2,FALSE)),,VLOOKUP($B10,'[2]PivotTables'!$B$14:$F$17,2,FALSE))</f>
        <v>181368</v>
      </c>
      <c r="D10" s="20">
        <f>IF(ISNA(VLOOKUP($B10,'[2]PivotTables'!$B$14:$F$17,3,FALSE)),,VLOOKUP($B10,'[2]PivotTables'!$B$14:$F$17,3,FALSE))</f>
        <v>0</v>
      </c>
      <c r="E10" s="20">
        <f>IF(ISNA(VLOOKUP($B10,'[2]PivotTables'!$B$14:$F$17,4,FALSE)),,VLOOKUP($B10,'[2]PivotTables'!$B$14:$F$17,4,FALSE))</f>
        <v>0</v>
      </c>
      <c r="F10" s="21">
        <f t="shared" si="0"/>
        <v>181368</v>
      </c>
    </row>
    <row r="11" spans="2:6" ht="15">
      <c r="B11" s="19" t="s">
        <v>20</v>
      </c>
      <c r="C11" s="20">
        <f>IF(ISNA(VLOOKUP($B11,'[2]PivotTables'!$B$14:$F$17,2,FALSE)),,VLOOKUP($B11,'[2]PivotTables'!$B$14:$F$17,2,FALSE))</f>
        <v>0</v>
      </c>
      <c r="D11" s="20">
        <f>IF(ISNA(VLOOKUP($B11,'[2]PivotTables'!$B$14:$F$17,3,FALSE)),,VLOOKUP($B11,'[2]PivotTables'!$B$14:$F$17,3,FALSE))</f>
        <v>25000</v>
      </c>
      <c r="E11" s="20">
        <f>IF(ISNA(VLOOKUP($B11,'[2]PivotTables'!$B$14:$F$17,4,FALSE)),,VLOOKUP($B11,'[2]PivotTables'!$B$14:$F$17,4,FALSE))</f>
        <v>0</v>
      </c>
      <c r="F11" s="21">
        <f t="shared" si="0"/>
        <v>25000</v>
      </c>
    </row>
    <row r="12" spans="2:6" ht="15">
      <c r="B12" s="19" t="s">
        <v>21</v>
      </c>
      <c r="C12" s="20">
        <f>IF(ISNA(VLOOKUP($B12,'[2]PivotTables'!$B$14:$F$17,2,FALSE)),,VLOOKUP($B12,'[2]PivotTables'!$B$14:$F$17,2,FALSE))</f>
        <v>0</v>
      </c>
      <c r="D12" s="20">
        <f>IF(ISNA(VLOOKUP($B12,'[2]PivotTables'!$B$14:$F$17,3,FALSE)),,VLOOKUP($B12,'[2]PivotTables'!$B$14:$F$17,3,FALSE))</f>
        <v>0</v>
      </c>
      <c r="E12" s="20">
        <f>IF(ISNA(VLOOKUP($B12,'[2]PivotTables'!$B$14:$F$17,4,FALSE)),,VLOOKUP($B12,'[2]PivotTables'!$B$14:$F$17,4,FALSE))</f>
        <v>0</v>
      </c>
      <c r="F12" s="21">
        <f t="shared" si="0"/>
        <v>0</v>
      </c>
    </row>
    <row r="13" spans="2:6" ht="15">
      <c r="B13" s="22" t="s">
        <v>22</v>
      </c>
      <c r="C13" s="20">
        <f>IF(ISNA(VLOOKUP($B13,'[2]PivotTables'!$B$14:$F$17,2,FALSE)),,VLOOKUP($B13,'[2]PivotTables'!$B$14:$F$17,2,FALSE))</f>
        <v>0</v>
      </c>
      <c r="D13" s="20">
        <f>IF(ISNA(VLOOKUP($B13,'[2]PivotTables'!$B$14:$F$17,3,FALSE)),,VLOOKUP($B13,'[2]PivotTables'!$B$14:$F$17,3,FALSE))</f>
        <v>0</v>
      </c>
      <c r="E13" s="20">
        <f>IF(ISNA(VLOOKUP($B13,'[2]PivotTables'!$B$14:$F$17,4,FALSE)),,VLOOKUP($B13,'[2]PivotTables'!$B$14:$F$17,4,FALSE))</f>
        <v>52500</v>
      </c>
      <c r="F13" s="21">
        <f t="shared" si="0"/>
        <v>52500</v>
      </c>
    </row>
    <row r="14" spans="2:6" ht="15">
      <c r="B14" s="19" t="s">
        <v>23</v>
      </c>
      <c r="C14" s="20">
        <f>IF(ISNA(VLOOKUP($B14,'[2]PivotTables'!$B$14:$F$17,2,FALSE)),,VLOOKUP($B14,'[2]PivotTables'!$B$14:$F$17,2,FALSE))</f>
        <v>0</v>
      </c>
      <c r="D14" s="20">
        <f>IF(ISNA(VLOOKUP($B14,'[2]PivotTables'!$B$14:$F$17,3,FALSE)),,VLOOKUP($B14,'[2]PivotTables'!$B$14:$F$17,3,FALSE))</f>
        <v>0</v>
      </c>
      <c r="E14" s="20">
        <f>IF(ISNA(VLOOKUP($B14,'[2]PivotTables'!$B$14:$F$17,4,FALSE)),,VLOOKUP($B14,'[2]PivotTables'!$B$14:$F$17,4,FALSE))</f>
        <v>0</v>
      </c>
      <c r="F14" s="21">
        <f t="shared" si="0"/>
        <v>0</v>
      </c>
    </row>
    <row r="15" spans="2:6" ht="15">
      <c r="B15" s="23" t="s">
        <v>1</v>
      </c>
      <c r="C15" s="21">
        <f>SUM(C7:C14)</f>
        <v>187368</v>
      </c>
      <c r="D15" s="21">
        <f>SUM(D7:D14)</f>
        <v>25000</v>
      </c>
      <c r="E15" s="21">
        <f>SUM(E7:E14)</f>
        <v>52500</v>
      </c>
      <c r="F15" s="21">
        <f>SUM(F7:F14)</f>
        <v>264868</v>
      </c>
    </row>
    <row r="17" spans="2:6" ht="15">
      <c r="B17" s="24" t="s">
        <v>24</v>
      </c>
      <c r="C17" s="25"/>
      <c r="D17" s="25"/>
      <c r="E17" s="25"/>
      <c r="F17" s="25"/>
    </row>
    <row r="18" spans="2:6" ht="26.25" customHeight="1">
      <c r="B18" s="98" t="s">
        <v>25</v>
      </c>
      <c r="C18" s="98"/>
      <c r="D18" s="98"/>
      <c r="E18" s="98"/>
      <c r="F18" s="98"/>
    </row>
    <row r="19" spans="2:6" ht="22.5" customHeight="1">
      <c r="B19" s="98" t="s">
        <v>27</v>
      </c>
      <c r="C19" s="98"/>
      <c r="D19" s="98"/>
      <c r="E19" s="98"/>
      <c r="F19" s="98"/>
    </row>
  </sheetData>
  <sheetProtection/>
  <mergeCells count="3">
    <mergeCell ref="C5:E5"/>
    <mergeCell ref="B18:F18"/>
    <mergeCell ref="B19:F1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G19"/>
  <sheetViews>
    <sheetView zoomScalePageLayoutView="0" workbookViewId="0" topLeftCell="A4">
      <selection activeCell="C7" sqref="C7:F13"/>
    </sheetView>
  </sheetViews>
  <sheetFormatPr defaultColWidth="9.21484375" defaultRowHeight="15"/>
  <cols>
    <col min="1" max="1" width="9.21484375" style="16" customWidth="1"/>
    <col min="2" max="2" width="25.88671875" style="16" customWidth="1"/>
    <col min="3" max="5" width="9.21484375" style="16" customWidth="1"/>
    <col min="6" max="6" width="6.21484375" style="16" customWidth="1"/>
    <col min="7" max="16384" width="9.21484375" style="16" customWidth="1"/>
  </cols>
  <sheetData>
    <row r="2" ht="15.75">
      <c r="B2" s="15" t="s">
        <v>39</v>
      </c>
    </row>
    <row r="3" ht="18">
      <c r="B3" s="17" t="s">
        <v>38</v>
      </c>
    </row>
    <row r="4" ht="15">
      <c r="B4" s="17"/>
    </row>
    <row r="5" spans="3:5" ht="15">
      <c r="C5" s="97" t="s">
        <v>7</v>
      </c>
      <c r="D5" s="97"/>
      <c r="E5" s="97"/>
    </row>
    <row r="6" spans="2:6" ht="25.5">
      <c r="B6" s="18" t="s">
        <v>37</v>
      </c>
      <c r="C6" s="18" t="s">
        <v>5</v>
      </c>
      <c r="D6" s="18" t="s">
        <v>4</v>
      </c>
      <c r="E6" s="18" t="s">
        <v>3</v>
      </c>
      <c r="F6" s="18" t="s">
        <v>1</v>
      </c>
    </row>
    <row r="7" spans="2:6" ht="15">
      <c r="B7" s="19" t="s">
        <v>36</v>
      </c>
      <c r="C7" s="36">
        <f>IF(ISNA(VLOOKUP($B7,'[3]Pivot table'!$B$4:$E$13,2,FALSE)),,VLOOKUP($B7,'[3]Pivot table'!$B$4:$E$13,2,FALSE))</f>
        <v>0</v>
      </c>
      <c r="D7" s="36">
        <f>IF(ISNA(VLOOKUP($B7,'[3]Pivot table'!$B$4:$E$13,3,FALSE)),,VLOOKUP($B7,'[3]Pivot table'!$B$4:$E$13,3,FALSE))</f>
        <v>0</v>
      </c>
      <c r="E7" s="36">
        <f>IF(ISNA(VLOOKUP($B7,'[3]Pivot table'!$B$4:$E$13,4,FALSE)),,VLOOKUP($B7,'[3]Pivot table'!$B$4:$E$13,4,FALSE))</f>
        <v>191382</v>
      </c>
      <c r="F7" s="35">
        <f aca="true" t="shared" si="0" ref="F7:F12">SUM(C7:E7)</f>
        <v>191382</v>
      </c>
    </row>
    <row r="8" spans="2:6" ht="15">
      <c r="B8" s="19" t="s">
        <v>35</v>
      </c>
      <c r="C8" s="36">
        <f>IF(ISNA(VLOOKUP($B8,'[3]Pivot table'!$B$4:$E$13,2,FALSE)),,VLOOKUP($B8,'[3]Pivot table'!$B$4:$E$13,2,FALSE))</f>
        <v>1714558</v>
      </c>
      <c r="D8" s="36">
        <f>IF(ISNA(VLOOKUP($B8,'[3]Pivot table'!$B$4:$E$13,3,FALSE)),,VLOOKUP($B8,'[3]Pivot table'!$B$4:$E$13,3,FALSE))</f>
        <v>1461535</v>
      </c>
      <c r="E8" s="36">
        <f>IF(ISNA(VLOOKUP($B8,'[3]Pivot table'!$B$4:$E$13,4,FALSE)),,VLOOKUP($B8,'[3]Pivot table'!$B$4:$E$13,4,FALSE))</f>
        <v>0</v>
      </c>
      <c r="F8" s="35">
        <f t="shared" si="0"/>
        <v>3176093</v>
      </c>
    </row>
    <row r="9" spans="2:6" ht="15">
      <c r="B9" s="19" t="s">
        <v>34</v>
      </c>
      <c r="C9" s="36">
        <f>IF(ISNA(VLOOKUP($B9,'[3]Pivot table'!$B$4:$E$13,2,FALSE)),,VLOOKUP($B9,'[3]Pivot table'!$B$4:$E$13,2,FALSE))</f>
        <v>4074291</v>
      </c>
      <c r="D9" s="36">
        <f>IF(ISNA(VLOOKUP($B9,'[3]Pivot table'!$B$4:$E$13,3,FALSE)),,VLOOKUP($B9,'[3]Pivot table'!$B$4:$E$13,3,FALSE))</f>
        <v>8272115</v>
      </c>
      <c r="E9" s="36">
        <f>IF(ISNA(VLOOKUP($B9,'[3]Pivot table'!$B$4:$E$13,4,FALSE)),,VLOOKUP($B9,'[3]Pivot table'!$B$4:$E$13,4,FALSE))</f>
        <v>5404786</v>
      </c>
      <c r="F9" s="35">
        <f t="shared" si="0"/>
        <v>17751192</v>
      </c>
    </row>
    <row r="10" spans="2:6" ht="15">
      <c r="B10" s="19" t="s">
        <v>33</v>
      </c>
      <c r="C10" s="36">
        <f>IF(ISNA(VLOOKUP($B10,'[3]Pivot table'!$B$4:$E$13,2,FALSE)),,VLOOKUP($B10,'[3]Pivot table'!$B$4:$E$13,2,FALSE))</f>
        <v>0</v>
      </c>
      <c r="D10" s="36">
        <f>IF(ISNA(VLOOKUP($B10,'[3]Pivot table'!$B$4:$E$13,3,FALSE)),,VLOOKUP($B10,'[3]Pivot table'!$B$4:$E$13,3,FALSE))</f>
        <v>3126036</v>
      </c>
      <c r="E10" s="36">
        <f>IF(ISNA(VLOOKUP($B10,'[3]Pivot table'!$B$4:$E$13,4,FALSE)),,VLOOKUP($B10,'[3]Pivot table'!$B$4:$E$13,4,FALSE))</f>
        <v>0</v>
      </c>
      <c r="F10" s="35">
        <f t="shared" si="0"/>
        <v>3126036</v>
      </c>
    </row>
    <row r="11" spans="2:6" ht="15">
      <c r="B11" s="19" t="s">
        <v>32</v>
      </c>
      <c r="C11" s="36">
        <f>IF(ISNA(VLOOKUP($B11,'[3]Pivot table'!$B$4:$E$13,2,FALSE)),,VLOOKUP($B11,'[3]Pivot table'!$B$4:$E$13,2,FALSE))</f>
        <v>66359</v>
      </c>
      <c r="D11" s="36">
        <f>IF(ISNA(VLOOKUP($B11,'[3]Pivot table'!$B$4:$E$13,3,FALSE)),,VLOOKUP($B11,'[3]Pivot table'!$B$4:$E$13,3,FALSE))</f>
        <v>3459856</v>
      </c>
      <c r="E11" s="36">
        <f>IF(ISNA(VLOOKUP($B11,'[3]Pivot table'!$B$4:$E$13,4,FALSE)),,VLOOKUP($B11,'[3]Pivot table'!$B$4:$E$13,4,FALSE))</f>
        <v>2399989</v>
      </c>
      <c r="F11" s="35">
        <f t="shared" si="0"/>
        <v>5926204</v>
      </c>
    </row>
    <row r="12" spans="2:6" ht="15">
      <c r="B12" s="19" t="s">
        <v>31</v>
      </c>
      <c r="C12" s="36">
        <f>IF(ISNA(VLOOKUP($B12,'[3]Pivot table'!$B$4:$E$13,2,FALSE)),,VLOOKUP($B12,'[3]Pivot table'!$B$4:$E$13,2,FALSE))</f>
        <v>0</v>
      </c>
      <c r="D12" s="36">
        <f>IF(ISNA(VLOOKUP($B12,'[3]Pivot table'!$B$4:$E$13,3,FALSE)),,VLOOKUP($B12,'[3]Pivot table'!$B$4:$E$13,3,FALSE))</f>
        <v>0</v>
      </c>
      <c r="E12" s="36">
        <f>IF(ISNA(VLOOKUP($B12,'[3]Pivot table'!$B$4:$E$13,4,FALSE)),,VLOOKUP($B12,'[3]Pivot table'!$B$4:$E$13,4,FALSE))</f>
        <v>1090000</v>
      </c>
      <c r="F12" s="35">
        <f t="shared" si="0"/>
        <v>1090000</v>
      </c>
    </row>
    <row r="13" spans="2:6" ht="15">
      <c r="B13" s="23" t="s">
        <v>1</v>
      </c>
      <c r="C13" s="35">
        <f>SUM(C7:C12)</f>
        <v>5855208</v>
      </c>
      <c r="D13" s="35">
        <f>SUM(D7:D12)</f>
        <v>16319542</v>
      </c>
      <c r="E13" s="35">
        <f>SUM(E7:E12)</f>
        <v>9086157</v>
      </c>
      <c r="F13" s="35">
        <f>SUM(F7:F12)</f>
        <v>31260907</v>
      </c>
    </row>
    <row r="14" spans="2:6" ht="28.5" customHeight="1">
      <c r="B14" s="99" t="s">
        <v>30</v>
      </c>
      <c r="C14" s="99"/>
      <c r="D14" s="99"/>
      <c r="E14" s="99"/>
      <c r="F14" s="99"/>
    </row>
    <row r="16" spans="2:6" ht="15">
      <c r="B16" s="24" t="s">
        <v>24</v>
      </c>
      <c r="C16" s="25"/>
      <c r="D16" s="25"/>
      <c r="E16" s="25"/>
      <c r="F16" s="25"/>
    </row>
    <row r="17" spans="2:6" ht="25.5" customHeight="1">
      <c r="B17" s="98" t="s">
        <v>29</v>
      </c>
      <c r="C17" s="98"/>
      <c r="D17" s="98"/>
      <c r="E17" s="98"/>
      <c r="F17" s="98"/>
    </row>
    <row r="18" spans="2:7" ht="34.5" customHeight="1">
      <c r="B18" s="98" t="s">
        <v>28</v>
      </c>
      <c r="C18" s="98"/>
      <c r="D18" s="98"/>
      <c r="E18" s="98"/>
      <c r="F18" s="98"/>
      <c r="G18" s="34"/>
    </row>
    <row r="19" ht="15">
      <c r="C19" s="33"/>
    </row>
  </sheetData>
  <sheetProtection/>
  <mergeCells count="4">
    <mergeCell ref="C5:E5"/>
    <mergeCell ref="B17:F17"/>
    <mergeCell ref="B14:F14"/>
    <mergeCell ref="B18:F18"/>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N53"/>
  <sheetViews>
    <sheetView zoomScalePageLayoutView="0" workbookViewId="0" topLeftCell="A31">
      <selection activeCell="D13" sqref="D13"/>
    </sheetView>
  </sheetViews>
  <sheetFormatPr defaultColWidth="9.21484375" defaultRowHeight="15"/>
  <cols>
    <col min="1" max="1" width="9.21484375" style="16" customWidth="1"/>
    <col min="2" max="2" width="10.21484375" style="52" customWidth="1"/>
    <col min="3" max="3" width="10.99609375" style="16" bestFit="1" customWidth="1"/>
    <col min="4" max="6" width="9.21484375" style="16" customWidth="1"/>
    <col min="7" max="7" width="7.10546875" style="16" customWidth="1"/>
    <col min="8" max="8" width="12.4453125" style="16" customWidth="1"/>
    <col min="9" max="9" width="10.99609375" style="16" bestFit="1" customWidth="1"/>
    <col min="10" max="10" width="8.88671875" style="16" bestFit="1" customWidth="1"/>
    <col min="11" max="11" width="9.10546875" style="16" bestFit="1" customWidth="1"/>
    <col min="12" max="16384" width="9.21484375" style="16" customWidth="1"/>
  </cols>
  <sheetData>
    <row r="2" ht="15.75">
      <c r="B2" s="37" t="s">
        <v>40</v>
      </c>
    </row>
    <row r="3" ht="18">
      <c r="B3" s="38" t="s">
        <v>38</v>
      </c>
    </row>
    <row r="4" spans="2:13" ht="15.75">
      <c r="B4" s="38"/>
      <c r="C4" s="17"/>
      <c r="H4" s="39"/>
      <c r="I4" s="40"/>
      <c r="J4" s="40"/>
      <c r="K4" s="40"/>
      <c r="L4" s="40"/>
      <c r="M4" s="40"/>
    </row>
    <row r="5" spans="2:13" ht="15" customHeight="1">
      <c r="B5" s="41" t="s">
        <v>41</v>
      </c>
      <c r="C5" s="39" t="s">
        <v>41</v>
      </c>
      <c r="D5" s="97" t="s">
        <v>7</v>
      </c>
      <c r="E5" s="97"/>
      <c r="F5" s="97"/>
      <c r="G5" s="39"/>
      <c r="H5" s="40"/>
      <c r="I5" s="40"/>
      <c r="J5" s="40"/>
      <c r="K5" s="40"/>
      <c r="L5" s="40"/>
      <c r="M5" s="40"/>
    </row>
    <row r="6" spans="2:14" ht="25.5">
      <c r="B6" s="42" t="s">
        <v>42</v>
      </c>
      <c r="C6" s="18" t="s">
        <v>6</v>
      </c>
      <c r="D6" s="18" t="s">
        <v>5</v>
      </c>
      <c r="E6" s="18" t="s">
        <v>4</v>
      </c>
      <c r="F6" s="18" t="s">
        <v>3</v>
      </c>
      <c r="G6" s="18" t="s">
        <v>1</v>
      </c>
      <c r="N6" s="39"/>
    </row>
    <row r="7" spans="2:7" ht="15">
      <c r="B7" s="100">
        <v>2004</v>
      </c>
      <c r="C7" s="43" t="s">
        <v>35</v>
      </c>
      <c r="D7" s="44">
        <v>1446</v>
      </c>
      <c r="E7" s="44">
        <v>2045</v>
      </c>
      <c r="F7" s="44">
        <v>22</v>
      </c>
      <c r="G7" s="45">
        <f>SUM(D7:F7)</f>
        <v>3513</v>
      </c>
    </row>
    <row r="8" spans="2:9" ht="15">
      <c r="B8" s="100"/>
      <c r="C8" s="43" t="s">
        <v>43</v>
      </c>
      <c r="D8" s="44">
        <v>8812</v>
      </c>
      <c r="E8" s="44">
        <v>17625</v>
      </c>
      <c r="F8" s="44">
        <v>2100.5</v>
      </c>
      <c r="G8" s="45">
        <f>SUM(D8:F8)</f>
        <v>28537.5</v>
      </c>
      <c r="I8" s="46"/>
    </row>
    <row r="9" spans="2:7" ht="15">
      <c r="B9" s="100"/>
      <c r="C9" s="43" t="s">
        <v>44</v>
      </c>
      <c r="D9" s="44">
        <v>129</v>
      </c>
      <c r="E9" s="44">
        <v>1094</v>
      </c>
      <c r="F9" s="44">
        <v>399</v>
      </c>
      <c r="G9" s="45">
        <f>SUM(D9:F9)</f>
        <v>1622</v>
      </c>
    </row>
    <row r="10" spans="2:7" ht="15">
      <c r="B10" s="47" t="s">
        <v>45</v>
      </c>
      <c r="C10" s="48"/>
      <c r="D10" s="45">
        <f>SUBTOTAL(9,D7:D9)</f>
        <v>10387</v>
      </c>
      <c r="E10" s="45">
        <f>SUBTOTAL(9,E7:E9)</f>
        <v>20764</v>
      </c>
      <c r="F10" s="45">
        <f>SUBTOTAL(9,F7:F9)</f>
        <v>2521.5</v>
      </c>
      <c r="G10" s="45">
        <f>SUBTOTAL(9,G7:G9)</f>
        <v>33672.5</v>
      </c>
    </row>
    <row r="11" spans="2:7" ht="15">
      <c r="B11" s="100">
        <v>2005</v>
      </c>
      <c r="C11" s="43" t="s">
        <v>35</v>
      </c>
      <c r="D11" s="44">
        <v>1082.873</v>
      </c>
      <c r="E11" s="44">
        <v>2213.846</v>
      </c>
      <c r="F11" s="44">
        <v>0</v>
      </c>
      <c r="G11" s="45">
        <f>SUM(D11:F11)</f>
        <v>3296.719</v>
      </c>
    </row>
    <row r="12" spans="2:9" ht="15">
      <c r="B12" s="100"/>
      <c r="C12" s="43" t="s">
        <v>43</v>
      </c>
      <c r="D12" s="44">
        <v>9320.568</v>
      </c>
      <c r="E12" s="44">
        <v>16422.281</v>
      </c>
      <c r="F12" s="44">
        <v>5153.218</v>
      </c>
      <c r="G12" s="45">
        <f>SUM(D12:F12)</f>
        <v>30896.067</v>
      </c>
      <c r="I12" s="46"/>
    </row>
    <row r="13" spans="2:7" ht="15" customHeight="1">
      <c r="B13" s="100"/>
      <c r="C13" s="43" t="s">
        <v>44</v>
      </c>
      <c r="D13" s="44">
        <v>101.523</v>
      </c>
      <c r="E13" s="44">
        <v>500</v>
      </c>
      <c r="F13" s="44">
        <v>224.052</v>
      </c>
      <c r="G13" s="45">
        <f>SUM(D13:F13)</f>
        <v>825.575</v>
      </c>
    </row>
    <row r="14" spans="2:7" ht="15">
      <c r="B14" s="47" t="s">
        <v>46</v>
      </c>
      <c r="C14" s="48"/>
      <c r="D14" s="45">
        <f>SUBTOTAL(9,D11:D13)</f>
        <v>10504.963999999998</v>
      </c>
      <c r="E14" s="45">
        <f>SUBTOTAL(9,E11:E13)</f>
        <v>19136.127</v>
      </c>
      <c r="F14" s="45">
        <f>SUBTOTAL(9,F11:F13)</f>
        <v>5377.2699999999995</v>
      </c>
      <c r="G14" s="45">
        <f>SUBTOTAL(9,G11:G13)</f>
        <v>35018.361</v>
      </c>
    </row>
    <row r="15" spans="2:7" ht="15">
      <c r="B15" s="100">
        <v>2006</v>
      </c>
      <c r="C15" s="43" t="s">
        <v>35</v>
      </c>
      <c r="D15" s="44">
        <v>765.759</v>
      </c>
      <c r="E15" s="44">
        <v>1856.992</v>
      </c>
      <c r="F15" s="44">
        <v>0</v>
      </c>
      <c r="G15" s="45">
        <f>SUM(D15:F15)</f>
        <v>2622.751</v>
      </c>
    </row>
    <row r="16" spans="2:9" ht="15">
      <c r="B16" s="100"/>
      <c r="C16" s="43" t="s">
        <v>43</v>
      </c>
      <c r="D16" s="44">
        <v>8492.447</v>
      </c>
      <c r="E16" s="44">
        <v>15207.66</v>
      </c>
      <c r="F16" s="44">
        <v>5245.396</v>
      </c>
      <c r="G16" s="45">
        <f>SUM(D16:F16)</f>
        <v>28945.503</v>
      </c>
      <c r="I16" s="46"/>
    </row>
    <row r="17" spans="2:7" ht="15" customHeight="1">
      <c r="B17" s="100"/>
      <c r="C17" s="43" t="s">
        <v>44</v>
      </c>
      <c r="D17" s="44">
        <v>98.205</v>
      </c>
      <c r="E17" s="44">
        <v>250</v>
      </c>
      <c r="F17" s="44">
        <v>3077.647</v>
      </c>
      <c r="G17" s="45">
        <f>SUM(D17:F17)</f>
        <v>3425.852</v>
      </c>
    </row>
    <row r="18" spans="2:7" ht="15">
      <c r="B18" s="47" t="s">
        <v>47</v>
      </c>
      <c r="C18" s="48"/>
      <c r="D18" s="45">
        <f>SUBTOTAL(9,D15:D17)</f>
        <v>9356.411</v>
      </c>
      <c r="E18" s="45">
        <f>SUBTOTAL(9,E15:E17)</f>
        <v>17314.652</v>
      </c>
      <c r="F18" s="45">
        <f>SUBTOTAL(9,F15:F17)</f>
        <v>8323.043</v>
      </c>
      <c r="G18" s="45">
        <f>SUBTOTAL(9,G15:G17)</f>
        <v>34994.106</v>
      </c>
    </row>
    <row r="19" spans="2:7" ht="15">
      <c r="B19" s="100">
        <v>2007</v>
      </c>
      <c r="C19" s="43" t="s">
        <v>35</v>
      </c>
      <c r="D19" s="44">
        <v>1573.098</v>
      </c>
      <c r="E19" s="44">
        <v>1404.492</v>
      </c>
      <c r="F19" s="44">
        <v>0</v>
      </c>
      <c r="G19" s="45">
        <f>SUM(D19:F19)</f>
        <v>2977.59</v>
      </c>
    </row>
    <row r="20" spans="2:9" ht="15">
      <c r="B20" s="100"/>
      <c r="C20" s="43" t="s">
        <v>43</v>
      </c>
      <c r="D20" s="44">
        <v>6976.378</v>
      </c>
      <c r="E20" s="44">
        <v>15285.122</v>
      </c>
      <c r="F20" s="44">
        <v>5051.769</v>
      </c>
      <c r="G20" s="45">
        <f>SUM(D20:F20)</f>
        <v>27313.269</v>
      </c>
      <c r="I20" s="46"/>
    </row>
    <row r="21" spans="2:7" ht="15">
      <c r="B21" s="100"/>
      <c r="C21" s="43" t="s">
        <v>44</v>
      </c>
      <c r="D21" s="44">
        <v>304.5</v>
      </c>
      <c r="E21" s="44">
        <v>4842</v>
      </c>
      <c r="F21" s="44">
        <v>2739.972</v>
      </c>
      <c r="G21" s="45">
        <f>SUM(D21:F21)</f>
        <v>7886.472</v>
      </c>
    </row>
    <row r="22" spans="2:7" ht="15">
      <c r="B22" s="47" t="s">
        <v>48</v>
      </c>
      <c r="C22" s="48"/>
      <c r="D22" s="45">
        <f>SUBTOTAL(9,D19:D21)</f>
        <v>8853.975999999999</v>
      </c>
      <c r="E22" s="45">
        <f>SUBTOTAL(9,E19:E21)</f>
        <v>21531.613999999998</v>
      </c>
      <c r="F22" s="45">
        <f>SUBTOTAL(9,F19:F21)</f>
        <v>7791.741</v>
      </c>
      <c r="G22" s="45">
        <f>SUBTOTAL(9,G19:G21)</f>
        <v>38177.331</v>
      </c>
    </row>
    <row r="23" spans="2:7" ht="15">
      <c r="B23" s="100">
        <v>2008</v>
      </c>
      <c r="C23" s="43" t="s">
        <v>35</v>
      </c>
      <c r="D23" s="44">
        <v>1075.873</v>
      </c>
      <c r="E23" s="44">
        <v>1683.404</v>
      </c>
      <c r="F23" s="44">
        <v>0</v>
      </c>
      <c r="G23" s="45">
        <f>SUM(D23:F23)</f>
        <v>2759.277</v>
      </c>
    </row>
    <row r="24" spans="2:9" ht="15">
      <c r="B24" s="100"/>
      <c r="C24" s="43" t="s">
        <v>43</v>
      </c>
      <c r="D24" s="44">
        <v>5926.092</v>
      </c>
      <c r="E24" s="44">
        <v>14154.12</v>
      </c>
      <c r="F24" s="44">
        <v>4029.0739999999996</v>
      </c>
      <c r="G24" s="45">
        <f>SUM(D24:F24)</f>
        <v>24109.286</v>
      </c>
      <c r="I24" s="46"/>
    </row>
    <row r="25" spans="2:7" ht="15">
      <c r="B25" s="100"/>
      <c r="C25" s="43" t="s">
        <v>44</v>
      </c>
      <c r="D25" s="44">
        <v>302.978</v>
      </c>
      <c r="E25" s="44">
        <v>4628.24</v>
      </c>
      <c r="F25" s="44">
        <v>2695.302</v>
      </c>
      <c r="G25" s="45">
        <f>SUM(D25:F25)</f>
        <v>7626.52</v>
      </c>
    </row>
    <row r="26" spans="2:7" ht="15">
      <c r="B26" s="47" t="s">
        <v>49</v>
      </c>
      <c r="C26" s="48"/>
      <c r="D26" s="45">
        <f>SUBTOTAL(9,D23:D25)</f>
        <v>7304.943</v>
      </c>
      <c r="E26" s="45">
        <f>SUBTOTAL(9,E23:E25)</f>
        <v>20465.764000000003</v>
      </c>
      <c r="F26" s="45">
        <f>SUBTOTAL(9,F23:F25)</f>
        <v>6724.376</v>
      </c>
      <c r="G26" s="45">
        <f>SUBTOTAL(9,G23:G25)</f>
        <v>34495.083</v>
      </c>
    </row>
    <row r="27" spans="2:7" ht="15">
      <c r="B27" s="100">
        <v>2009</v>
      </c>
      <c r="C27" s="43" t="s">
        <v>35</v>
      </c>
      <c r="D27" s="44">
        <v>824.326</v>
      </c>
      <c r="E27" s="44">
        <v>1850.096</v>
      </c>
      <c r="F27" s="44">
        <v>0</v>
      </c>
      <c r="G27" s="45">
        <f>SUM(D27:F27)</f>
        <v>2674.422</v>
      </c>
    </row>
    <row r="28" spans="2:9" ht="15">
      <c r="B28" s="100"/>
      <c r="C28" s="43" t="s">
        <v>43</v>
      </c>
      <c r="D28" s="44">
        <v>5760.198</v>
      </c>
      <c r="E28" s="44">
        <v>13459.892</v>
      </c>
      <c r="F28" s="44">
        <v>6686.959000000001</v>
      </c>
      <c r="G28" s="45">
        <f>SUM(D28:F28)</f>
        <v>25907.049</v>
      </c>
      <c r="I28" s="46"/>
    </row>
    <row r="29" spans="2:7" ht="15">
      <c r="B29" s="100"/>
      <c r="C29" s="43" t="s">
        <v>44</v>
      </c>
      <c r="D29" s="44">
        <v>92.898</v>
      </c>
      <c r="E29" s="44">
        <v>4637.79</v>
      </c>
      <c r="F29" s="44">
        <v>2375.661</v>
      </c>
      <c r="G29" s="45">
        <f>SUM(D29:F29)</f>
        <v>7106.349</v>
      </c>
    </row>
    <row r="30" spans="2:7" ht="15">
      <c r="B30" s="47" t="s">
        <v>50</v>
      </c>
      <c r="C30" s="48"/>
      <c r="D30" s="45">
        <f>SUBTOTAL(9,D27:D29)</f>
        <v>6677.4220000000005</v>
      </c>
      <c r="E30" s="45">
        <f>SUBTOTAL(9,E27:E29)</f>
        <v>19947.778</v>
      </c>
      <c r="F30" s="45">
        <f>SUBTOTAL(9,F27:F29)</f>
        <v>9062.62</v>
      </c>
      <c r="G30" s="45">
        <f>SUBTOTAL(9,G27:G29)</f>
        <v>35687.82</v>
      </c>
    </row>
    <row r="31" spans="2:7" ht="15">
      <c r="B31" s="100">
        <v>2010</v>
      </c>
      <c r="C31" s="43" t="s">
        <v>35</v>
      </c>
      <c r="D31" s="44">
        <v>787.868</v>
      </c>
      <c r="E31" s="44">
        <v>1543.277</v>
      </c>
      <c r="F31" s="44">
        <v>0</v>
      </c>
      <c r="G31" s="45">
        <f>SUM(D31:F31)</f>
        <v>2331.145</v>
      </c>
    </row>
    <row r="32" spans="2:9" ht="15">
      <c r="B32" s="100"/>
      <c r="C32" s="43" t="s">
        <v>43</v>
      </c>
      <c r="D32" s="44">
        <v>5517.421</v>
      </c>
      <c r="E32" s="44">
        <v>13154.537</v>
      </c>
      <c r="F32" s="44">
        <v>6446.066000000001</v>
      </c>
      <c r="G32" s="45">
        <f>SUM(D32:F32)</f>
        <v>25118.023999999998</v>
      </c>
      <c r="I32" s="46"/>
    </row>
    <row r="33" spans="2:7" ht="15">
      <c r="B33" s="100"/>
      <c r="C33" s="43" t="s">
        <v>44</v>
      </c>
      <c r="D33" s="44">
        <v>96.18</v>
      </c>
      <c r="E33" s="44">
        <v>4408.921</v>
      </c>
      <c r="F33" s="44">
        <v>2655.207</v>
      </c>
      <c r="G33" s="45">
        <f>SUM(D33:F33)</f>
        <v>7160.308000000001</v>
      </c>
    </row>
    <row r="34" spans="2:7" ht="15">
      <c r="B34" s="47" t="s">
        <v>50</v>
      </c>
      <c r="C34" s="48"/>
      <c r="D34" s="45">
        <f>SUBTOTAL(9,D31:D33)</f>
        <v>6401.469000000001</v>
      </c>
      <c r="E34" s="45">
        <f>SUBTOTAL(9,E31:E33)</f>
        <v>19106.735</v>
      </c>
      <c r="F34" s="45">
        <f>SUBTOTAL(9,F31:F33)</f>
        <v>9101.273000000001</v>
      </c>
      <c r="G34" s="45">
        <f>SUBTOTAL(9,G31:G33)</f>
        <v>34609.477</v>
      </c>
    </row>
    <row r="35" spans="2:7" ht="15">
      <c r="B35" s="100">
        <v>2011</v>
      </c>
      <c r="C35" s="43" t="s">
        <v>35</v>
      </c>
      <c r="D35" s="44">
        <v>982.2069999999999</v>
      </c>
      <c r="E35" s="44">
        <v>1661.54</v>
      </c>
      <c r="F35" s="44">
        <v>0</v>
      </c>
      <c r="G35" s="45">
        <f>SUM(D35:F35)</f>
        <v>2643.747</v>
      </c>
    </row>
    <row r="36" spans="2:9" ht="15">
      <c r="B36" s="100"/>
      <c r="C36" s="43" t="s">
        <v>43</v>
      </c>
      <c r="D36" s="44">
        <v>5281.303</v>
      </c>
      <c r="E36" s="44">
        <v>12252.298999999999</v>
      </c>
      <c r="F36" s="44">
        <v>4981.503</v>
      </c>
      <c r="G36" s="45">
        <f>SUM(D36:F36)</f>
        <v>22515.105</v>
      </c>
      <c r="I36" s="46"/>
    </row>
    <row r="37" spans="2:7" ht="15">
      <c r="B37" s="100"/>
      <c r="C37" s="43" t="s">
        <v>44</v>
      </c>
      <c r="D37" s="44">
        <v>96.191</v>
      </c>
      <c r="E37" s="44">
        <v>4217.3</v>
      </c>
      <c r="F37" s="44">
        <v>2626.85</v>
      </c>
      <c r="G37" s="45">
        <f>SUM(D37:F37)</f>
        <v>6940.341</v>
      </c>
    </row>
    <row r="38" spans="2:7" ht="15">
      <c r="B38" s="47" t="s">
        <v>51</v>
      </c>
      <c r="C38" s="48"/>
      <c r="D38" s="45">
        <f>SUBTOTAL(9,D35:D37)</f>
        <v>6359.701</v>
      </c>
      <c r="E38" s="45">
        <f>SUBTOTAL(9,E35:E37)</f>
        <v>18131.139</v>
      </c>
      <c r="F38" s="45">
        <f>SUBTOTAL(9,F35:F37)</f>
        <v>7608.352999999999</v>
      </c>
      <c r="G38" s="45">
        <f>SUBTOTAL(9,G35:G37)</f>
        <v>32099.193</v>
      </c>
    </row>
    <row r="39" spans="2:7" ht="15">
      <c r="B39" s="100">
        <v>2012</v>
      </c>
      <c r="C39" s="43" t="s">
        <v>35</v>
      </c>
      <c r="D39" s="44">
        <v>927.69</v>
      </c>
      <c r="E39" s="44">
        <v>1540.732</v>
      </c>
      <c r="F39" s="44">
        <v>0</v>
      </c>
      <c r="G39" s="45">
        <f>SUM(D39:F39)</f>
        <v>2468.422</v>
      </c>
    </row>
    <row r="40" spans="2:10" ht="15">
      <c r="B40" s="100"/>
      <c r="C40" s="43" t="s">
        <v>43</v>
      </c>
      <c r="D40" s="44">
        <v>4923.531</v>
      </c>
      <c r="E40" s="44">
        <v>11982.487000000001</v>
      </c>
      <c r="F40" s="44">
        <v>5713.473</v>
      </c>
      <c r="G40" s="45">
        <f>SUM(D40:F40)</f>
        <v>22619.491</v>
      </c>
      <c r="H40" s="46"/>
      <c r="J40" s="46"/>
    </row>
    <row r="41" spans="2:10" ht="15">
      <c r="B41" s="100"/>
      <c r="C41" s="43" t="s">
        <v>44</v>
      </c>
      <c r="D41" s="44">
        <v>79.319</v>
      </c>
      <c r="E41" s="44">
        <v>3788.472</v>
      </c>
      <c r="F41" s="44">
        <v>2603.4889999999996</v>
      </c>
      <c r="G41" s="45">
        <f>SUM(D41:F41)</f>
        <v>6471.28</v>
      </c>
      <c r="J41" s="46"/>
    </row>
    <row r="42" spans="2:7" ht="15">
      <c r="B42" s="47" t="s">
        <v>52</v>
      </c>
      <c r="C42" s="48"/>
      <c r="D42" s="45">
        <f>SUM(D39:D41)</f>
        <v>5930.54</v>
      </c>
      <c r="E42" s="45">
        <f>SUM(E39:E41)</f>
        <v>17311.691000000003</v>
      </c>
      <c r="F42" s="45">
        <f>SUM(F39:F41)</f>
        <v>8316.962</v>
      </c>
      <c r="G42" s="45">
        <f>SUM(G39:G41)</f>
        <v>31559.193</v>
      </c>
    </row>
    <row r="43" spans="2:9" ht="15">
      <c r="B43" s="100">
        <v>2013</v>
      </c>
      <c r="C43" s="43" t="s">
        <v>35</v>
      </c>
      <c r="D43" s="49">
        <f>'Landfill Capacity'!C8</f>
        <v>1714558</v>
      </c>
      <c r="E43" s="49">
        <f>'Landfill Capacity'!D8</f>
        <v>1461535</v>
      </c>
      <c r="F43" s="44">
        <f>'Landfill Capacity'!E8</f>
        <v>0</v>
      </c>
      <c r="G43" s="50">
        <f>SUM(D43:F43)</f>
        <v>3176093</v>
      </c>
      <c r="I43" s="51"/>
    </row>
    <row r="44" spans="2:7" ht="15">
      <c r="B44" s="100"/>
      <c r="C44" s="43" t="s">
        <v>43</v>
      </c>
      <c r="D44" s="49">
        <f>'Landfill Capacity'!C9+'Landfill Capacity'!C10</f>
        <v>4074291</v>
      </c>
      <c r="E44" s="49">
        <f>'Landfill Capacity'!D9+'Landfill Capacity'!D10</f>
        <v>11398151</v>
      </c>
      <c r="F44" s="49">
        <f>'Landfill Capacity'!E9+'Landfill Capacity'!E10</f>
        <v>5404786</v>
      </c>
      <c r="G44" s="50">
        <f>SUM(D44:F44)</f>
        <v>20877228</v>
      </c>
    </row>
    <row r="45" spans="2:9" ht="15">
      <c r="B45" s="100"/>
      <c r="C45" s="43" t="s">
        <v>44</v>
      </c>
      <c r="D45" s="49">
        <f>'Landfill Capacity'!C11</f>
        <v>66359</v>
      </c>
      <c r="E45" s="49">
        <f>'Landfill Capacity'!D11</f>
        <v>3459856</v>
      </c>
      <c r="F45" s="49">
        <f>'Landfill Capacity'!E11+'Landfill Capacity'!E7</f>
        <v>2591371</v>
      </c>
      <c r="G45" s="50">
        <f>SUM(D45:F45)</f>
        <v>6117586</v>
      </c>
      <c r="I45" s="51"/>
    </row>
    <row r="46" spans="2:7" ht="15">
      <c r="B46" s="47" t="s">
        <v>53</v>
      </c>
      <c r="C46" s="48"/>
      <c r="D46" s="50">
        <f>SUM(D43:D45)</f>
        <v>5855208</v>
      </c>
      <c r="E46" s="50">
        <f>SUM(E43:E45)</f>
        <v>16319542</v>
      </c>
      <c r="F46" s="50">
        <f>SUM(F43:F45)</f>
        <v>7996157</v>
      </c>
      <c r="G46" s="50">
        <f>SUM(G43:G45)</f>
        <v>30170907</v>
      </c>
    </row>
    <row r="47" spans="3:10" ht="15">
      <c r="C47" s="40"/>
      <c r="D47" s="40"/>
      <c r="E47" s="40"/>
      <c r="F47" s="40"/>
      <c r="G47" s="40"/>
      <c r="J47" s="49"/>
    </row>
    <row r="48" ht="15">
      <c r="B48" s="53" t="s">
        <v>24</v>
      </c>
    </row>
    <row r="49" spans="2:6" ht="15">
      <c r="B49" s="98" t="s">
        <v>54</v>
      </c>
      <c r="C49" s="98"/>
      <c r="D49" s="98"/>
      <c r="E49" s="98"/>
      <c r="F49" s="98"/>
    </row>
    <row r="50" spans="2:6" ht="15">
      <c r="B50" s="98" t="s">
        <v>55</v>
      </c>
      <c r="C50" s="98"/>
      <c r="D50" s="98"/>
      <c r="E50" s="98"/>
      <c r="F50" s="98"/>
    </row>
    <row r="51" spans="2:6" ht="25.5" customHeight="1">
      <c r="B51" s="98" t="s">
        <v>56</v>
      </c>
      <c r="C51" s="98"/>
      <c r="D51" s="98"/>
      <c r="E51" s="98"/>
      <c r="F51" s="98"/>
    </row>
    <row r="52" spans="2:6" ht="19.5" customHeight="1">
      <c r="B52" s="98" t="s">
        <v>57</v>
      </c>
      <c r="C52" s="98"/>
      <c r="D52" s="98"/>
      <c r="E52" s="98"/>
      <c r="F52" s="98"/>
    </row>
    <row r="53" spans="2:6" ht="21.75" customHeight="1">
      <c r="B53" s="98" t="s">
        <v>58</v>
      </c>
      <c r="C53" s="98"/>
      <c r="D53" s="98"/>
      <c r="E53" s="98"/>
      <c r="F53" s="98"/>
    </row>
    <row r="54" ht="12.75" customHeight="1"/>
  </sheetData>
  <sheetProtection/>
  <mergeCells count="16">
    <mergeCell ref="B50:F50"/>
    <mergeCell ref="B51:F51"/>
    <mergeCell ref="B52:F52"/>
    <mergeCell ref="B53:F53"/>
    <mergeCell ref="B27:B29"/>
    <mergeCell ref="B31:B33"/>
    <mergeCell ref="B35:B37"/>
    <mergeCell ref="B39:B41"/>
    <mergeCell ref="B43:B45"/>
    <mergeCell ref="B49:F49"/>
    <mergeCell ref="B23:B25"/>
    <mergeCell ref="D5:F5"/>
    <mergeCell ref="B7:B9"/>
    <mergeCell ref="B11:B13"/>
    <mergeCell ref="B15:B17"/>
    <mergeCell ref="B19:B2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J17"/>
  <sheetViews>
    <sheetView zoomScalePageLayoutView="0" workbookViewId="0" topLeftCell="B1">
      <selection activeCell="D8" sqref="D8"/>
    </sheetView>
  </sheetViews>
  <sheetFormatPr defaultColWidth="8.88671875" defaultRowHeight="15"/>
  <cols>
    <col min="2" max="2" width="23.6640625" style="0" customWidth="1"/>
    <col min="5" max="5" width="9.88671875" style="0" customWidth="1"/>
  </cols>
  <sheetData>
    <row r="2" ht="15.75">
      <c r="B2" s="54" t="s">
        <v>59</v>
      </c>
    </row>
    <row r="3" ht="15">
      <c r="B3" s="55" t="s">
        <v>8</v>
      </c>
    </row>
    <row r="4" ht="15">
      <c r="B4" s="55"/>
    </row>
    <row r="5" spans="3:5" ht="15">
      <c r="C5" s="101" t="s">
        <v>7</v>
      </c>
      <c r="D5" s="101"/>
      <c r="E5" s="101"/>
    </row>
    <row r="6" spans="2:6" ht="25.5">
      <c r="B6" s="56" t="s">
        <v>37</v>
      </c>
      <c r="C6" s="56" t="s">
        <v>5</v>
      </c>
      <c r="D6" s="56" t="s">
        <v>4</v>
      </c>
      <c r="E6" s="56" t="s">
        <v>3</v>
      </c>
      <c r="F6" s="56" t="s">
        <v>1</v>
      </c>
    </row>
    <row r="7" spans="2:7" ht="15">
      <c r="B7" s="57" t="s">
        <v>36</v>
      </c>
      <c r="C7" s="2">
        <f>'[4]Landfill Inputs'!C7</f>
        <v>0</v>
      </c>
      <c r="D7" s="2">
        <f>'[4]Landfill Inputs'!D7</f>
        <v>0</v>
      </c>
      <c r="E7" s="2">
        <f>'[4]Landfill Inputs'!E7</f>
        <v>63.65</v>
      </c>
      <c r="F7" s="1">
        <f>SUM(C7:E7)</f>
        <v>63.65</v>
      </c>
      <c r="G7" s="58"/>
    </row>
    <row r="8" spans="2:6" ht="15">
      <c r="B8" s="57" t="s">
        <v>35</v>
      </c>
      <c r="C8" s="2">
        <f>'[4]Landfill Inputs'!C8</f>
        <v>116039.73000000003</v>
      </c>
      <c r="D8" s="2">
        <f>'[4]Landfill Inputs'!D8</f>
        <v>129796.08</v>
      </c>
      <c r="E8" s="2">
        <f>'[4]Landfill Inputs'!E8</f>
        <v>0</v>
      </c>
      <c r="F8" s="1">
        <f>SUM(C8:E8)</f>
        <v>245835.81000000003</v>
      </c>
    </row>
    <row r="9" spans="2:6" ht="15">
      <c r="B9" s="57" t="s">
        <v>34</v>
      </c>
      <c r="C9" s="2">
        <f>'[4]Landfill Inputs'!C9</f>
        <v>333406.10600000015</v>
      </c>
      <c r="D9" s="2">
        <f>'[4]Landfill Inputs'!D9</f>
        <v>582792.6999999998</v>
      </c>
      <c r="E9" s="2">
        <f>'[4]Landfill Inputs'!E9</f>
        <v>265543.1800000001</v>
      </c>
      <c r="F9" s="1">
        <f>SUM(C9:E9)</f>
        <v>1181741.986</v>
      </c>
    </row>
    <row r="10" spans="2:6" ht="15">
      <c r="B10" s="57" t="s">
        <v>33</v>
      </c>
      <c r="C10" s="2">
        <f>'[4]Landfill Inputs'!C10</f>
        <v>0</v>
      </c>
      <c r="D10" s="2">
        <f>'[4]Landfill Inputs'!D10</f>
        <v>113718.84</v>
      </c>
      <c r="E10" s="2">
        <f>'[4]Landfill Inputs'!E10</f>
        <v>34200.88</v>
      </c>
      <c r="F10" s="1">
        <f>SUM(C10:E10)</f>
        <v>147919.72</v>
      </c>
    </row>
    <row r="11" spans="2:6" ht="15">
      <c r="B11" s="57" t="s">
        <v>32</v>
      </c>
      <c r="C11" s="2">
        <f>'[4]Landfill Inputs'!C11</f>
        <v>0</v>
      </c>
      <c r="D11" s="2">
        <f>'[4]Landfill Inputs'!D11</f>
        <v>522760.47</v>
      </c>
      <c r="E11" s="2">
        <f>'[4]Landfill Inputs'!E11</f>
        <v>39975.97000000001</v>
      </c>
      <c r="F11" s="1">
        <f>SUM(C11:E11)</f>
        <v>562736.44</v>
      </c>
    </row>
    <row r="12" spans="2:6" ht="15">
      <c r="B12" s="59" t="s">
        <v>1</v>
      </c>
      <c r="C12" s="1">
        <f>SUM(C7:C11)</f>
        <v>449445.8360000002</v>
      </c>
      <c r="D12" s="1">
        <f>SUM(D7:D11)</f>
        <v>1349068.0899999999</v>
      </c>
      <c r="E12" s="1">
        <f>SUM(E7:E11)</f>
        <v>339783.68000000017</v>
      </c>
      <c r="F12" s="1">
        <f>SUM(F7:F11)</f>
        <v>2138297.6059999997</v>
      </c>
    </row>
    <row r="13" spans="2:6" ht="33" customHeight="1">
      <c r="B13" s="102" t="s">
        <v>30</v>
      </c>
      <c r="C13" s="102"/>
      <c r="D13" s="102"/>
      <c r="E13" s="102"/>
      <c r="F13" s="102"/>
    </row>
    <row r="15" spans="2:6" ht="15">
      <c r="B15" s="60" t="s">
        <v>24</v>
      </c>
      <c r="C15" s="61"/>
      <c r="D15" s="61"/>
      <c r="E15" s="61"/>
      <c r="F15" s="61"/>
    </row>
    <row r="16" spans="2:10" ht="28.5" customHeight="1">
      <c r="B16" s="103" t="s">
        <v>60</v>
      </c>
      <c r="C16" s="103"/>
      <c r="D16" s="103"/>
      <c r="E16" s="103"/>
      <c r="F16" s="103"/>
      <c r="G16" s="62"/>
      <c r="H16" s="62"/>
      <c r="I16" s="62"/>
      <c r="J16" s="62"/>
    </row>
    <row r="17" spans="2:6" ht="27.75" customHeight="1">
      <c r="B17" s="103" t="s">
        <v>61</v>
      </c>
      <c r="C17" s="103"/>
      <c r="D17" s="103"/>
      <c r="E17" s="103"/>
      <c r="F17" s="103"/>
    </row>
  </sheetData>
  <sheetProtection/>
  <mergeCells count="4">
    <mergeCell ref="C5:E5"/>
    <mergeCell ref="B13:F13"/>
    <mergeCell ref="B16:F16"/>
    <mergeCell ref="B17:F17"/>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B1:K216"/>
  <sheetViews>
    <sheetView zoomScalePageLayoutView="0" workbookViewId="0" topLeftCell="A202">
      <selection activeCell="F201" sqref="F201"/>
    </sheetView>
  </sheetViews>
  <sheetFormatPr defaultColWidth="8.88671875" defaultRowHeight="15" outlineLevelRow="2"/>
  <cols>
    <col min="2" max="2" width="9.5546875" style="0" customWidth="1"/>
    <col min="3" max="3" width="10.6640625" style="0" customWidth="1"/>
    <col min="4" max="4" width="9.88671875" style="0" customWidth="1"/>
    <col min="7" max="7" width="9.88671875" style="0" customWidth="1"/>
    <col min="11" max="11" width="12.6640625" style="0" bestFit="1" customWidth="1"/>
    <col min="14" max="14" width="13.21484375" style="0" customWidth="1"/>
  </cols>
  <sheetData>
    <row r="1" spans="3:8" ht="15">
      <c r="C1" s="63"/>
      <c r="D1" s="64"/>
      <c r="E1" s="63"/>
      <c r="F1" s="63"/>
      <c r="G1" s="63"/>
      <c r="H1" s="65"/>
    </row>
    <row r="2" spans="2:8" ht="15.75">
      <c r="B2" s="66" t="s">
        <v>62</v>
      </c>
      <c r="C2" s="63"/>
      <c r="D2" s="64"/>
      <c r="E2" s="63"/>
      <c r="F2" s="63"/>
      <c r="G2" s="63"/>
      <c r="H2" s="65"/>
    </row>
    <row r="3" spans="2:8" ht="15">
      <c r="B3" s="67" t="s">
        <v>8</v>
      </c>
      <c r="C3" s="63"/>
      <c r="D3" s="64"/>
      <c r="E3" s="63"/>
      <c r="F3" s="63"/>
      <c r="G3" s="63"/>
      <c r="H3" s="65"/>
    </row>
    <row r="4" spans="2:8" ht="15" customHeight="1">
      <c r="B4" s="68"/>
      <c r="C4" s="68"/>
      <c r="D4" s="68"/>
      <c r="E4" s="101" t="s">
        <v>7</v>
      </c>
      <c r="F4" s="101"/>
      <c r="G4" s="101"/>
      <c r="H4" s="68"/>
    </row>
    <row r="5" spans="2:8" ht="25.5">
      <c r="B5" s="69" t="s">
        <v>42</v>
      </c>
      <c r="C5" s="56" t="s">
        <v>6</v>
      </c>
      <c r="D5" s="56" t="s">
        <v>63</v>
      </c>
      <c r="E5" s="56" t="s">
        <v>5</v>
      </c>
      <c r="F5" s="56" t="s">
        <v>4</v>
      </c>
      <c r="G5" s="56" t="s">
        <v>3</v>
      </c>
      <c r="H5" s="56" t="s">
        <v>1</v>
      </c>
    </row>
    <row r="6" spans="2:8" ht="15" customHeight="1" outlineLevel="2">
      <c r="B6" s="104" t="s">
        <v>64</v>
      </c>
      <c r="C6" s="105" t="s">
        <v>65</v>
      </c>
      <c r="D6" s="70" t="s">
        <v>66</v>
      </c>
      <c r="E6" s="71">
        <v>205</v>
      </c>
      <c r="F6" s="71">
        <v>189</v>
      </c>
      <c r="G6" s="71">
        <v>98</v>
      </c>
      <c r="H6" s="72">
        <f>SUM(E6:G6)</f>
        <v>492</v>
      </c>
    </row>
    <row r="7" spans="2:8" ht="15" customHeight="1" outlineLevel="2">
      <c r="B7" s="104"/>
      <c r="C7" s="105"/>
      <c r="D7" s="70" t="s">
        <v>67</v>
      </c>
      <c r="E7" s="71">
        <v>412</v>
      </c>
      <c r="F7" s="71">
        <v>884</v>
      </c>
      <c r="G7" s="71">
        <v>306</v>
      </c>
      <c r="H7" s="72">
        <f>SUM(E7:G7)</f>
        <v>1602</v>
      </c>
    </row>
    <row r="8" spans="2:8" ht="15" customHeight="1" outlineLevel="2">
      <c r="B8" s="104"/>
      <c r="C8" s="105"/>
      <c r="D8" s="70" t="s">
        <v>21</v>
      </c>
      <c r="E8" s="71">
        <v>52</v>
      </c>
      <c r="F8" s="71">
        <v>115</v>
      </c>
      <c r="G8" s="71">
        <v>51</v>
      </c>
      <c r="H8" s="72">
        <f>SUM(E8:G8)</f>
        <v>218</v>
      </c>
    </row>
    <row r="9" spans="2:8" ht="15" outlineLevel="1">
      <c r="B9" s="104"/>
      <c r="C9" s="73" t="s">
        <v>68</v>
      </c>
      <c r="D9" s="74"/>
      <c r="E9" s="75">
        <f>SUBTOTAL(9,E6:E8)</f>
        <v>669</v>
      </c>
      <c r="F9" s="75">
        <f>SUBTOTAL(9,F6:F8)</f>
        <v>1188</v>
      </c>
      <c r="G9" s="75">
        <f>SUBTOTAL(9,G6:G8)</f>
        <v>455</v>
      </c>
      <c r="H9" s="75">
        <f>SUBTOTAL(9,H6:H8)</f>
        <v>2312</v>
      </c>
    </row>
    <row r="10" spans="2:8" ht="15" outlineLevel="2">
      <c r="B10" s="104"/>
      <c r="C10" s="106" t="s">
        <v>69</v>
      </c>
      <c r="D10" s="70" t="s">
        <v>66</v>
      </c>
      <c r="E10" s="71">
        <v>111</v>
      </c>
      <c r="F10" s="71">
        <v>241</v>
      </c>
      <c r="G10" s="71">
        <v>79</v>
      </c>
      <c r="H10" s="72">
        <f>SUM(E10:G10)</f>
        <v>431</v>
      </c>
    </row>
    <row r="11" spans="2:8" ht="15" outlineLevel="2">
      <c r="B11" s="104"/>
      <c r="C11" s="106"/>
      <c r="D11" s="70" t="s">
        <v>67</v>
      </c>
      <c r="E11" s="71">
        <v>275</v>
      </c>
      <c r="F11" s="71">
        <v>261</v>
      </c>
      <c r="G11" s="71">
        <v>217</v>
      </c>
      <c r="H11" s="72">
        <f>SUM(E11:G11)</f>
        <v>753</v>
      </c>
    </row>
    <row r="12" spans="2:8" ht="15" outlineLevel="2">
      <c r="B12" s="104"/>
      <c r="C12" s="106"/>
      <c r="D12" s="70" t="s">
        <v>21</v>
      </c>
      <c r="E12" s="71">
        <v>0</v>
      </c>
      <c r="F12" s="71">
        <v>0</v>
      </c>
      <c r="G12" s="71">
        <v>11</v>
      </c>
      <c r="H12" s="72">
        <f>SUM(E12:G12)</f>
        <v>11</v>
      </c>
    </row>
    <row r="13" spans="2:8" ht="15" outlineLevel="1">
      <c r="B13" s="104"/>
      <c r="C13" s="73" t="s">
        <v>70</v>
      </c>
      <c r="D13" s="74"/>
      <c r="E13" s="75">
        <f>SUBTOTAL(9,E10:E12)</f>
        <v>386</v>
      </c>
      <c r="F13" s="75">
        <f>SUBTOTAL(9,F10:F12)</f>
        <v>502</v>
      </c>
      <c r="G13" s="75">
        <f>SUBTOTAL(9,G10:G12)</f>
        <v>307</v>
      </c>
      <c r="H13" s="75">
        <f>SUBTOTAL(9,H10:H12)</f>
        <v>1195</v>
      </c>
    </row>
    <row r="14" spans="2:8" ht="15" outlineLevel="2">
      <c r="B14" s="104"/>
      <c r="C14" s="105" t="s">
        <v>71</v>
      </c>
      <c r="D14" s="70" t="s">
        <v>66</v>
      </c>
      <c r="E14" s="71">
        <v>135</v>
      </c>
      <c r="F14" s="71">
        <v>8</v>
      </c>
      <c r="G14" s="71">
        <v>93</v>
      </c>
      <c r="H14" s="72">
        <f>SUM(E14:G14)</f>
        <v>236</v>
      </c>
    </row>
    <row r="15" spans="2:8" ht="15" outlineLevel="2">
      <c r="B15" s="104"/>
      <c r="C15" s="105"/>
      <c r="D15" s="70" t="s">
        <v>67</v>
      </c>
      <c r="E15" s="71">
        <v>15</v>
      </c>
      <c r="F15" s="71">
        <v>0</v>
      </c>
      <c r="G15" s="71">
        <v>0</v>
      </c>
      <c r="H15" s="72">
        <f>SUM(E15:G15)</f>
        <v>15</v>
      </c>
    </row>
    <row r="16" spans="2:8" ht="15" outlineLevel="2">
      <c r="B16" s="104"/>
      <c r="C16" s="105"/>
      <c r="D16" s="70" t="s">
        <v>21</v>
      </c>
      <c r="E16" s="71">
        <v>0</v>
      </c>
      <c r="F16" s="71">
        <v>0</v>
      </c>
      <c r="G16" s="71">
        <v>0</v>
      </c>
      <c r="H16" s="72">
        <f>SUM(E16:G16)</f>
        <v>0</v>
      </c>
    </row>
    <row r="17" spans="2:8" ht="15" outlineLevel="1">
      <c r="B17" s="104"/>
      <c r="C17" s="73" t="s">
        <v>72</v>
      </c>
      <c r="D17" s="74"/>
      <c r="E17" s="75">
        <f>SUBTOTAL(9,E14:E16)</f>
        <v>150</v>
      </c>
      <c r="F17" s="75">
        <f>SUBTOTAL(9,F14:F16)</f>
        <v>8</v>
      </c>
      <c r="G17" s="75">
        <f>SUBTOTAL(9,G14:G16)</f>
        <v>93</v>
      </c>
      <c r="H17" s="75">
        <f>SUBTOTAL(9,H14:H16)</f>
        <v>251</v>
      </c>
    </row>
    <row r="18" spans="2:8" ht="15" outlineLevel="2">
      <c r="B18" s="104"/>
      <c r="C18" s="105" t="s">
        <v>73</v>
      </c>
      <c r="D18" s="70" t="s">
        <v>66</v>
      </c>
      <c r="E18" s="71">
        <v>1</v>
      </c>
      <c r="F18" s="71">
        <v>11</v>
      </c>
      <c r="G18" s="71">
        <v>30</v>
      </c>
      <c r="H18" s="72">
        <f>SUM(E18:G18)</f>
        <v>42</v>
      </c>
    </row>
    <row r="19" spans="2:8" ht="15" outlineLevel="2">
      <c r="B19" s="104"/>
      <c r="C19" s="105"/>
      <c r="D19" s="70" t="s">
        <v>67</v>
      </c>
      <c r="E19" s="71">
        <v>2</v>
      </c>
      <c r="F19" s="71">
        <v>463</v>
      </c>
      <c r="G19" s="71">
        <v>176</v>
      </c>
      <c r="H19" s="72">
        <f>SUM(E19:G19)</f>
        <v>641</v>
      </c>
    </row>
    <row r="20" spans="2:8" ht="15" outlineLevel="2">
      <c r="B20" s="104"/>
      <c r="C20" s="105"/>
      <c r="D20" s="70" t="s">
        <v>21</v>
      </c>
      <c r="E20" s="71">
        <v>5</v>
      </c>
      <c r="F20" s="71">
        <v>4</v>
      </c>
      <c r="G20" s="71">
        <v>3</v>
      </c>
      <c r="H20" s="72">
        <f>SUM(E20:G20)</f>
        <v>12</v>
      </c>
    </row>
    <row r="21" spans="2:8" ht="15" outlineLevel="1">
      <c r="B21" s="104"/>
      <c r="C21" s="73" t="s">
        <v>74</v>
      </c>
      <c r="D21" s="74"/>
      <c r="E21" s="75">
        <f>SUBTOTAL(9,E18:E20)</f>
        <v>8</v>
      </c>
      <c r="F21" s="75">
        <f>SUBTOTAL(9,F18:F20)</f>
        <v>478</v>
      </c>
      <c r="G21" s="75">
        <f>SUBTOTAL(9,G18:G20)</f>
        <v>209</v>
      </c>
      <c r="H21" s="75">
        <f>SUBTOTAL(9,H18:H20)</f>
        <v>695</v>
      </c>
    </row>
    <row r="22" spans="2:8" ht="15">
      <c r="B22" s="76" t="s">
        <v>75</v>
      </c>
      <c r="C22" s="76"/>
      <c r="D22" s="76"/>
      <c r="E22" s="77">
        <f>SUBTOTAL(9,E6:E20)</f>
        <v>1213</v>
      </c>
      <c r="F22" s="77">
        <f>SUBTOTAL(9,F6:F20)</f>
        <v>2176</v>
      </c>
      <c r="G22" s="77">
        <f>SUBTOTAL(9,G6:G20)</f>
        <v>1064</v>
      </c>
      <c r="H22" s="77">
        <f>SUBTOTAL(9,H6:H20)</f>
        <v>4453</v>
      </c>
    </row>
    <row r="23" spans="2:8" ht="15" outlineLevel="2">
      <c r="B23" s="104" t="s">
        <v>76</v>
      </c>
      <c r="C23" s="105" t="s">
        <v>65</v>
      </c>
      <c r="D23" s="70" t="s">
        <v>66</v>
      </c>
      <c r="E23" s="71">
        <v>198</v>
      </c>
      <c r="F23" s="71">
        <v>272</v>
      </c>
      <c r="G23" s="71">
        <v>83</v>
      </c>
      <c r="H23" s="72">
        <f>SUM(E23:G23)</f>
        <v>553</v>
      </c>
    </row>
    <row r="24" spans="2:8" ht="15" outlineLevel="2">
      <c r="B24" s="104"/>
      <c r="C24" s="105"/>
      <c r="D24" s="70" t="s">
        <v>67</v>
      </c>
      <c r="E24" s="71">
        <v>703</v>
      </c>
      <c r="F24" s="71">
        <v>1088</v>
      </c>
      <c r="G24" s="71">
        <v>567</v>
      </c>
      <c r="H24" s="72">
        <f>SUM(E24:G24)</f>
        <v>2358</v>
      </c>
    </row>
    <row r="25" spans="2:8" ht="15" outlineLevel="2">
      <c r="B25" s="104"/>
      <c r="C25" s="105"/>
      <c r="D25" s="70" t="s">
        <v>21</v>
      </c>
      <c r="E25" s="71">
        <v>37</v>
      </c>
      <c r="F25" s="71">
        <v>8</v>
      </c>
      <c r="G25" s="71">
        <v>12</v>
      </c>
      <c r="H25" s="72">
        <f>SUM(E25:G25)</f>
        <v>57</v>
      </c>
    </row>
    <row r="26" spans="2:8" ht="15" outlineLevel="1">
      <c r="B26" s="104"/>
      <c r="C26" s="73" t="s">
        <v>68</v>
      </c>
      <c r="D26" s="74"/>
      <c r="E26" s="75">
        <f>SUBTOTAL(9,E23:E25)</f>
        <v>938</v>
      </c>
      <c r="F26" s="75">
        <f>SUBTOTAL(9,F23:F25)</f>
        <v>1368</v>
      </c>
      <c r="G26" s="75">
        <f>SUBTOTAL(9,G23:G25)</f>
        <v>662</v>
      </c>
      <c r="H26" s="75">
        <f>SUBTOTAL(9,H23:H25)</f>
        <v>2968</v>
      </c>
    </row>
    <row r="27" spans="2:8" ht="15" outlineLevel="2">
      <c r="B27" s="104"/>
      <c r="C27" s="106" t="s">
        <v>69</v>
      </c>
      <c r="D27" s="70" t="s">
        <v>66</v>
      </c>
      <c r="E27" s="71">
        <v>408</v>
      </c>
      <c r="F27" s="71">
        <v>208</v>
      </c>
      <c r="G27" s="71">
        <v>49</v>
      </c>
      <c r="H27" s="72">
        <f>SUM(E27:G27)</f>
        <v>665</v>
      </c>
    </row>
    <row r="28" spans="2:8" ht="15" outlineLevel="2">
      <c r="B28" s="104"/>
      <c r="C28" s="106"/>
      <c r="D28" s="70" t="s">
        <v>67</v>
      </c>
      <c r="E28" s="71">
        <v>185</v>
      </c>
      <c r="F28" s="71">
        <v>0</v>
      </c>
      <c r="G28" s="71">
        <v>51</v>
      </c>
      <c r="H28" s="72">
        <f>SUM(E28:G28)</f>
        <v>236</v>
      </c>
    </row>
    <row r="29" spans="2:8" ht="15" outlineLevel="2">
      <c r="B29" s="104"/>
      <c r="C29" s="106"/>
      <c r="D29" s="70" t="s">
        <v>21</v>
      </c>
      <c r="E29" s="71">
        <v>0</v>
      </c>
      <c r="F29" s="71">
        <v>0</v>
      </c>
      <c r="G29" s="71">
        <v>0</v>
      </c>
      <c r="H29" s="72">
        <f>SUM(E29:G29)</f>
        <v>0</v>
      </c>
    </row>
    <row r="30" spans="2:8" ht="15" outlineLevel="1">
      <c r="B30" s="104"/>
      <c r="C30" s="73" t="s">
        <v>70</v>
      </c>
      <c r="D30" s="74"/>
      <c r="E30" s="75">
        <f>SUBTOTAL(9,E27:E29)</f>
        <v>593</v>
      </c>
      <c r="F30" s="75">
        <f>SUBTOTAL(9,F27:F29)</f>
        <v>208</v>
      </c>
      <c r="G30" s="75">
        <f>SUBTOTAL(9,G27:G29)</f>
        <v>100</v>
      </c>
      <c r="H30" s="75">
        <f>SUBTOTAL(9,H27:H29)</f>
        <v>901</v>
      </c>
    </row>
    <row r="31" spans="2:8" ht="15" outlineLevel="2">
      <c r="B31" s="104"/>
      <c r="C31" s="105" t="s">
        <v>71</v>
      </c>
      <c r="D31" s="70" t="s">
        <v>66</v>
      </c>
      <c r="E31" s="71">
        <v>36</v>
      </c>
      <c r="F31" s="71">
        <v>2</v>
      </c>
      <c r="G31" s="71">
        <v>35</v>
      </c>
      <c r="H31" s="72">
        <f>SUM(E31:G31)</f>
        <v>73</v>
      </c>
    </row>
    <row r="32" spans="2:8" ht="15" outlineLevel="2">
      <c r="B32" s="104"/>
      <c r="C32" s="105"/>
      <c r="D32" s="70" t="s">
        <v>67</v>
      </c>
      <c r="E32" s="71">
        <v>5</v>
      </c>
      <c r="F32" s="71">
        <v>0</v>
      </c>
      <c r="G32" s="71">
        <v>0</v>
      </c>
      <c r="H32" s="72">
        <f>SUM(E32:G32)</f>
        <v>5</v>
      </c>
    </row>
    <row r="33" spans="2:8" ht="15" outlineLevel="2">
      <c r="B33" s="104"/>
      <c r="C33" s="105"/>
      <c r="D33" s="70" t="s">
        <v>21</v>
      </c>
      <c r="E33" s="71">
        <v>0</v>
      </c>
      <c r="F33" s="71">
        <v>0</v>
      </c>
      <c r="G33" s="71">
        <v>0</v>
      </c>
      <c r="H33" s="72">
        <f>SUM(E33:G33)</f>
        <v>0</v>
      </c>
    </row>
    <row r="34" spans="2:8" ht="15" outlineLevel="1">
      <c r="B34" s="104"/>
      <c r="C34" s="73" t="s">
        <v>72</v>
      </c>
      <c r="D34" s="74"/>
      <c r="E34" s="75">
        <f>SUBTOTAL(9,E31:E33)</f>
        <v>41</v>
      </c>
      <c r="F34" s="75">
        <f>SUBTOTAL(9,F31:F33)</f>
        <v>2</v>
      </c>
      <c r="G34" s="75">
        <f>SUBTOTAL(9,G31:G33)</f>
        <v>35</v>
      </c>
      <c r="H34" s="75">
        <f>SUBTOTAL(9,H31:H33)</f>
        <v>78</v>
      </c>
    </row>
    <row r="35" spans="2:8" ht="15" outlineLevel="2">
      <c r="B35" s="104"/>
      <c r="C35" s="105" t="s">
        <v>73</v>
      </c>
      <c r="D35" s="70" t="s">
        <v>66</v>
      </c>
      <c r="E35" s="71">
        <v>5</v>
      </c>
      <c r="F35" s="71">
        <v>180</v>
      </c>
      <c r="G35" s="71">
        <v>52</v>
      </c>
      <c r="H35" s="72">
        <f>SUM(E35:G35)</f>
        <v>237</v>
      </c>
    </row>
    <row r="36" spans="2:8" ht="15" outlineLevel="2">
      <c r="B36" s="104"/>
      <c r="C36" s="105"/>
      <c r="D36" s="70" t="s">
        <v>67</v>
      </c>
      <c r="E36" s="71">
        <v>2</v>
      </c>
      <c r="F36" s="71">
        <v>260</v>
      </c>
      <c r="G36" s="71">
        <v>129</v>
      </c>
      <c r="H36" s="72">
        <f>SUM(E36:G36)</f>
        <v>391</v>
      </c>
    </row>
    <row r="37" spans="2:8" ht="15" outlineLevel="2">
      <c r="B37" s="104"/>
      <c r="C37" s="105"/>
      <c r="D37" s="70" t="s">
        <v>21</v>
      </c>
      <c r="E37" s="71">
        <v>2</v>
      </c>
      <c r="F37" s="71">
        <v>23</v>
      </c>
      <c r="G37" s="71">
        <v>12</v>
      </c>
      <c r="H37" s="72">
        <f>SUM(E37:G37)</f>
        <v>37</v>
      </c>
    </row>
    <row r="38" spans="2:8" ht="15" outlineLevel="1">
      <c r="B38" s="104"/>
      <c r="C38" s="73" t="s">
        <v>74</v>
      </c>
      <c r="D38" s="74"/>
      <c r="E38" s="75">
        <f>SUBTOTAL(9,E35:E37)</f>
        <v>9</v>
      </c>
      <c r="F38" s="75">
        <f>SUBTOTAL(9,F35:F37)</f>
        <v>463</v>
      </c>
      <c r="G38" s="75">
        <f>SUBTOTAL(9,G35:G37)</f>
        <v>193</v>
      </c>
      <c r="H38" s="75">
        <f>SUBTOTAL(9,H35:H37)</f>
        <v>665</v>
      </c>
    </row>
    <row r="39" spans="2:8" ht="15">
      <c r="B39" s="76" t="s">
        <v>77</v>
      </c>
      <c r="C39" s="76"/>
      <c r="D39" s="76"/>
      <c r="E39" s="77">
        <f>SUBTOTAL(9,E23:E37)</f>
        <v>1581</v>
      </c>
      <c r="F39" s="77">
        <f>SUBTOTAL(9,F23:F37)</f>
        <v>2041</v>
      </c>
      <c r="G39" s="77">
        <f>SUBTOTAL(9,G23:G37)</f>
        <v>990</v>
      </c>
      <c r="H39" s="77">
        <f>SUBTOTAL(9,H23:H37)</f>
        <v>4612</v>
      </c>
    </row>
    <row r="40" spans="2:8" ht="15" customHeight="1" outlineLevel="2">
      <c r="B40" s="76" t="s">
        <v>78</v>
      </c>
      <c r="C40" s="76" t="s">
        <v>79</v>
      </c>
      <c r="D40" s="76" t="s">
        <v>66</v>
      </c>
      <c r="E40" s="71">
        <v>227</v>
      </c>
      <c r="F40" s="71">
        <v>253</v>
      </c>
      <c r="G40" s="71">
        <v>145</v>
      </c>
      <c r="H40" s="72">
        <f>SUM(E40:G40)</f>
        <v>625</v>
      </c>
    </row>
    <row r="41" spans="2:8" ht="15" customHeight="1" outlineLevel="2">
      <c r="B41" s="76"/>
      <c r="C41" s="76"/>
      <c r="D41" s="76" t="s">
        <v>67</v>
      </c>
      <c r="E41" s="71">
        <v>491</v>
      </c>
      <c r="F41" s="71">
        <v>1577</v>
      </c>
      <c r="G41" s="71">
        <v>462</v>
      </c>
      <c r="H41" s="72">
        <f>SUM(E41:G41)</f>
        <v>2530</v>
      </c>
    </row>
    <row r="42" spans="2:8" ht="15" customHeight="1" outlineLevel="2">
      <c r="B42" s="76"/>
      <c r="C42" s="76"/>
      <c r="D42" s="76" t="s">
        <v>21</v>
      </c>
      <c r="E42" s="71">
        <v>50</v>
      </c>
      <c r="F42" s="71">
        <v>2</v>
      </c>
      <c r="G42" s="71">
        <v>15</v>
      </c>
      <c r="H42" s="72">
        <f>SUM(E42:G42)</f>
        <v>67</v>
      </c>
    </row>
    <row r="43" spans="2:8" ht="15" customHeight="1" outlineLevel="1">
      <c r="B43" s="76"/>
      <c r="C43" s="76" t="s">
        <v>80</v>
      </c>
      <c r="D43" s="76"/>
      <c r="E43" s="75">
        <f>SUBTOTAL(9,E40:E42)</f>
        <v>768</v>
      </c>
      <c r="F43" s="75">
        <f>SUBTOTAL(9,F40:F42)</f>
        <v>1832</v>
      </c>
      <c r="G43" s="75">
        <f>SUBTOTAL(9,G40:G42)</f>
        <v>622</v>
      </c>
      <c r="H43" s="75">
        <f>SUBTOTAL(9,H40:H42)</f>
        <v>3222</v>
      </c>
    </row>
    <row r="44" spans="2:8" ht="15" customHeight="1" outlineLevel="2">
      <c r="B44" s="76"/>
      <c r="C44" s="76" t="s">
        <v>69</v>
      </c>
      <c r="D44" s="76" t="s">
        <v>66</v>
      </c>
      <c r="E44" s="71">
        <v>144</v>
      </c>
      <c r="F44" s="71">
        <v>212</v>
      </c>
      <c r="G44" s="71">
        <v>0</v>
      </c>
      <c r="H44" s="72">
        <f>SUM(E44:G44)</f>
        <v>356</v>
      </c>
    </row>
    <row r="45" spans="2:8" ht="15" customHeight="1" outlineLevel="2">
      <c r="B45" s="76"/>
      <c r="C45" s="76"/>
      <c r="D45" s="76" t="s">
        <v>67</v>
      </c>
      <c r="E45" s="71">
        <v>265</v>
      </c>
      <c r="F45" s="71">
        <v>8</v>
      </c>
      <c r="G45" s="71">
        <v>0</v>
      </c>
      <c r="H45" s="72">
        <f>SUM(E45:G45)</f>
        <v>273</v>
      </c>
    </row>
    <row r="46" spans="2:8" ht="15" customHeight="1" outlineLevel="2">
      <c r="B46" s="76"/>
      <c r="C46" s="76"/>
      <c r="D46" s="76" t="s">
        <v>21</v>
      </c>
      <c r="E46" s="71">
        <v>0</v>
      </c>
      <c r="F46" s="71">
        <v>0</v>
      </c>
      <c r="G46" s="71">
        <v>0</v>
      </c>
      <c r="H46" s="72">
        <f>SUM(E46:G46)</f>
        <v>0</v>
      </c>
    </row>
    <row r="47" spans="2:8" ht="15" customHeight="1" outlineLevel="1">
      <c r="B47" s="76"/>
      <c r="C47" s="76" t="s">
        <v>70</v>
      </c>
      <c r="D47" s="76"/>
      <c r="E47" s="75">
        <f>SUBTOTAL(9,E44:E46)</f>
        <v>409</v>
      </c>
      <c r="F47" s="75">
        <f>SUBTOTAL(9,F44:F46)</f>
        <v>220</v>
      </c>
      <c r="G47" s="75">
        <f>SUBTOTAL(9,G44:G46)</f>
        <v>0</v>
      </c>
      <c r="H47" s="75">
        <f>SUBTOTAL(9,H44:H46)</f>
        <v>629</v>
      </c>
    </row>
    <row r="48" spans="2:8" ht="15" customHeight="1" outlineLevel="2">
      <c r="B48" s="76"/>
      <c r="C48" s="76" t="s">
        <v>71</v>
      </c>
      <c r="D48" s="76" t="s">
        <v>66</v>
      </c>
      <c r="E48" s="71">
        <v>70</v>
      </c>
      <c r="F48" s="71">
        <v>179</v>
      </c>
      <c r="G48" s="71">
        <v>16</v>
      </c>
      <c r="H48" s="72">
        <f>SUM(E48:G48)</f>
        <v>265</v>
      </c>
    </row>
    <row r="49" spans="2:8" ht="15" customHeight="1" outlineLevel="2">
      <c r="B49" s="76"/>
      <c r="C49" s="76"/>
      <c r="D49" s="76" t="s">
        <v>67</v>
      </c>
      <c r="E49" s="71">
        <v>0</v>
      </c>
      <c r="F49" s="71">
        <v>0</v>
      </c>
      <c r="G49" s="71">
        <v>0</v>
      </c>
      <c r="H49" s="72">
        <f>SUM(E49:G49)</f>
        <v>0</v>
      </c>
    </row>
    <row r="50" spans="2:8" ht="15" customHeight="1" outlineLevel="2">
      <c r="B50" s="76"/>
      <c r="C50" s="76"/>
      <c r="D50" s="76" t="s">
        <v>21</v>
      </c>
      <c r="E50" s="71">
        <v>23</v>
      </c>
      <c r="F50" s="71">
        <v>0</v>
      </c>
      <c r="G50" s="71">
        <v>0</v>
      </c>
      <c r="H50" s="72">
        <f>SUM(E50:G50)</f>
        <v>23</v>
      </c>
    </row>
    <row r="51" spans="2:8" ht="15" customHeight="1" outlineLevel="1">
      <c r="B51" s="76"/>
      <c r="C51" s="76" t="s">
        <v>72</v>
      </c>
      <c r="D51" s="76"/>
      <c r="E51" s="75">
        <f>SUBTOTAL(9,E48:E50)</f>
        <v>93</v>
      </c>
      <c r="F51" s="75">
        <f>SUBTOTAL(9,F48:F50)</f>
        <v>179</v>
      </c>
      <c r="G51" s="75">
        <f>SUBTOTAL(9,G48:G50)</f>
        <v>16</v>
      </c>
      <c r="H51" s="75">
        <f>SUBTOTAL(9,H48:H50)</f>
        <v>288</v>
      </c>
    </row>
    <row r="52" spans="2:8" ht="15" customHeight="1" outlineLevel="2">
      <c r="B52" s="76"/>
      <c r="C52" s="76" t="s">
        <v>73</v>
      </c>
      <c r="D52" s="76" t="s">
        <v>66</v>
      </c>
      <c r="E52" s="71">
        <v>1</v>
      </c>
      <c r="F52" s="71">
        <v>7</v>
      </c>
      <c r="G52" s="71">
        <v>1</v>
      </c>
      <c r="H52" s="72">
        <f>SUM(E52:G52)</f>
        <v>9</v>
      </c>
    </row>
    <row r="53" spans="2:8" ht="15" customHeight="1" outlineLevel="2">
      <c r="B53" s="76"/>
      <c r="C53" s="76"/>
      <c r="D53" s="76" t="s">
        <v>67</v>
      </c>
      <c r="E53" s="71">
        <v>2</v>
      </c>
      <c r="F53" s="71">
        <v>453</v>
      </c>
      <c r="G53" s="71">
        <v>2</v>
      </c>
      <c r="H53" s="72">
        <f>SUM(E53:G53)</f>
        <v>457</v>
      </c>
    </row>
    <row r="54" spans="2:8" ht="15" customHeight="1" outlineLevel="2">
      <c r="B54" s="76"/>
      <c r="C54" s="76"/>
      <c r="D54" s="76" t="s">
        <v>21</v>
      </c>
      <c r="E54" s="71">
        <v>0</v>
      </c>
      <c r="F54" s="71">
        <v>26</v>
      </c>
      <c r="G54" s="71">
        <v>0</v>
      </c>
      <c r="H54" s="72">
        <f>SUM(E54:G54)</f>
        <v>26</v>
      </c>
    </row>
    <row r="55" spans="2:8" ht="15" customHeight="1" outlineLevel="1">
      <c r="B55" s="76"/>
      <c r="C55" s="76" t="s">
        <v>74</v>
      </c>
      <c r="D55" s="76"/>
      <c r="E55" s="75">
        <f>SUBTOTAL(9,E52:E54)</f>
        <v>3</v>
      </c>
      <c r="F55" s="75">
        <f>SUBTOTAL(9,F52:F54)</f>
        <v>486</v>
      </c>
      <c r="G55" s="75">
        <f>SUBTOTAL(9,G52:G54)</f>
        <v>3</v>
      </c>
      <c r="H55" s="75">
        <f>SUBTOTAL(9,H52:H54)</f>
        <v>492</v>
      </c>
    </row>
    <row r="56" spans="2:8" ht="15">
      <c r="B56" s="76" t="s">
        <v>81</v>
      </c>
      <c r="C56" s="76"/>
      <c r="D56" s="76"/>
      <c r="E56" s="77">
        <f>SUBTOTAL(9,E40:E54)</f>
        <v>1273</v>
      </c>
      <c r="F56" s="77">
        <f>SUBTOTAL(9,F40:F54)</f>
        <v>2717</v>
      </c>
      <c r="G56" s="77">
        <f>SUBTOTAL(9,G40:G54)</f>
        <v>641</v>
      </c>
      <c r="H56" s="77">
        <f>SUBTOTAL(9,H40:H54)</f>
        <v>4631</v>
      </c>
    </row>
    <row r="57" spans="2:8" ht="15" customHeight="1" outlineLevel="2">
      <c r="B57" s="76">
        <v>2005</v>
      </c>
      <c r="C57" s="76" t="s">
        <v>79</v>
      </c>
      <c r="D57" s="76" t="s">
        <v>66</v>
      </c>
      <c r="E57" s="71">
        <v>0</v>
      </c>
      <c r="F57" s="71">
        <v>0</v>
      </c>
      <c r="G57" s="71">
        <v>0</v>
      </c>
      <c r="H57" s="72">
        <f>SUM(E57:G57)</f>
        <v>0</v>
      </c>
    </row>
    <row r="58" spans="2:8" ht="15" customHeight="1" outlineLevel="2">
      <c r="B58" s="76"/>
      <c r="C58" s="76"/>
      <c r="D58" s="76" t="s">
        <v>67</v>
      </c>
      <c r="E58" s="71">
        <v>0</v>
      </c>
      <c r="F58" s="71">
        <v>0</v>
      </c>
      <c r="G58" s="71">
        <v>0</v>
      </c>
      <c r="H58" s="72">
        <f>SUM(E58:G58)</f>
        <v>0</v>
      </c>
    </row>
    <row r="59" spans="2:8" ht="15" customHeight="1" outlineLevel="2">
      <c r="B59" s="76"/>
      <c r="C59" s="76"/>
      <c r="D59" s="76" t="s">
        <v>21</v>
      </c>
      <c r="E59" s="71">
        <v>0</v>
      </c>
      <c r="F59" s="71">
        <v>0</v>
      </c>
      <c r="G59" s="71">
        <v>0</v>
      </c>
      <c r="H59" s="72">
        <f>SUM(E59:G59)</f>
        <v>0</v>
      </c>
    </row>
    <row r="60" spans="2:8" ht="15" customHeight="1" outlineLevel="1">
      <c r="B60" s="76"/>
      <c r="C60" s="76" t="s">
        <v>80</v>
      </c>
      <c r="D60" s="76"/>
      <c r="E60" s="75">
        <f>SUBTOTAL(9,E57:E59)</f>
        <v>0</v>
      </c>
      <c r="F60" s="75">
        <f>SUBTOTAL(9,F57:F59)</f>
        <v>0</v>
      </c>
      <c r="G60" s="75">
        <f>SUBTOTAL(9,G57:G59)</f>
        <v>0</v>
      </c>
      <c r="H60" s="75">
        <f>SUBTOTAL(9,H57:H59)</f>
        <v>0</v>
      </c>
    </row>
    <row r="61" spans="2:8" ht="15" customHeight="1" outlineLevel="2">
      <c r="B61" s="76"/>
      <c r="C61" s="76" t="s">
        <v>69</v>
      </c>
      <c r="D61" s="76" t="s">
        <v>66</v>
      </c>
      <c r="E61" s="71">
        <v>317.661628971577</v>
      </c>
      <c r="F61" s="71">
        <v>285.031753371805</v>
      </c>
      <c r="G61" s="71">
        <v>101.534</v>
      </c>
      <c r="H61" s="72">
        <f>SUM(E61:G61)</f>
        <v>704.2273823433819</v>
      </c>
    </row>
    <row r="62" spans="2:8" ht="15" customHeight="1" outlineLevel="2">
      <c r="B62" s="76"/>
      <c r="C62" s="76"/>
      <c r="D62" s="76" t="s">
        <v>67</v>
      </c>
      <c r="E62" s="71">
        <v>727.566941443868</v>
      </c>
      <c r="F62" s="71">
        <v>1152.73154111747</v>
      </c>
      <c r="G62" s="71">
        <v>417.954</v>
      </c>
      <c r="H62" s="72">
        <f>SUM(E62:G62)</f>
        <v>2298.252482561338</v>
      </c>
    </row>
    <row r="63" spans="2:8" ht="15" customHeight="1" outlineLevel="2">
      <c r="B63" s="76"/>
      <c r="C63" s="76"/>
      <c r="D63" s="76" t="s">
        <v>21</v>
      </c>
      <c r="E63" s="71">
        <v>12.1795400699377</v>
      </c>
      <c r="F63" s="71">
        <v>0.342780003160238</v>
      </c>
      <c r="G63" s="71">
        <v>1.84403001371026</v>
      </c>
      <c r="H63" s="72">
        <f>SUM(E63:G63)</f>
        <v>14.366350086808197</v>
      </c>
    </row>
    <row r="64" spans="2:8" ht="15" customHeight="1" outlineLevel="1">
      <c r="B64" s="76"/>
      <c r="C64" s="76" t="s">
        <v>70</v>
      </c>
      <c r="D64" s="76"/>
      <c r="E64" s="75">
        <f>SUBTOTAL(9,E61:E63)</f>
        <v>1057.4081104853828</v>
      </c>
      <c r="F64" s="75">
        <f>SUBTOTAL(9,F61:F63)</f>
        <v>1438.1060744924353</v>
      </c>
      <c r="G64" s="75">
        <f>SUBTOTAL(9,G61:G63)</f>
        <v>521.3320300137103</v>
      </c>
      <c r="H64" s="75">
        <f>SUBTOTAL(9,H61:H63)</f>
        <v>3016.8462149915285</v>
      </c>
    </row>
    <row r="65" spans="2:8" ht="15" customHeight="1" outlineLevel="2">
      <c r="B65" s="76"/>
      <c r="C65" s="76" t="s">
        <v>71</v>
      </c>
      <c r="D65" s="76" t="s">
        <v>66</v>
      </c>
      <c r="E65" s="71">
        <v>128.0938</v>
      </c>
      <c r="F65" s="71">
        <v>441.295008928776</v>
      </c>
      <c r="G65" s="71">
        <v>12.478</v>
      </c>
      <c r="H65" s="72">
        <f>SUM(E65:G65)</f>
        <v>581.8668089287759</v>
      </c>
    </row>
    <row r="66" spans="2:8" ht="15" customHeight="1" outlineLevel="2">
      <c r="B66" s="76"/>
      <c r="C66" s="76"/>
      <c r="D66" s="76" t="s">
        <v>67</v>
      </c>
      <c r="E66" s="71">
        <v>10.9478753147125</v>
      </c>
      <c r="F66" s="71">
        <v>0</v>
      </c>
      <c r="G66" s="71">
        <v>1.325</v>
      </c>
      <c r="H66" s="72">
        <f>SUM(E66:G66)</f>
        <v>12.272875314712499</v>
      </c>
    </row>
    <row r="67" spans="2:8" ht="15" customHeight="1" outlineLevel="2">
      <c r="B67" s="76"/>
      <c r="C67" s="76"/>
      <c r="D67" s="76" t="s">
        <v>21</v>
      </c>
      <c r="E67" s="71">
        <v>0</v>
      </c>
      <c r="F67" s="71">
        <v>0</v>
      </c>
      <c r="G67" s="71">
        <v>0</v>
      </c>
      <c r="H67" s="72">
        <f>SUM(E67:G67)</f>
        <v>0</v>
      </c>
    </row>
    <row r="68" spans="2:8" ht="15" customHeight="1" outlineLevel="1">
      <c r="B68" s="76"/>
      <c r="C68" s="76" t="s">
        <v>72</v>
      </c>
      <c r="D68" s="76"/>
      <c r="E68" s="75">
        <f>SUBTOTAL(9,E65:E67)</f>
        <v>139.04167531471248</v>
      </c>
      <c r="F68" s="75">
        <f>SUBTOTAL(9,F65:F67)</f>
        <v>441.295008928776</v>
      </c>
      <c r="G68" s="75">
        <f>SUBTOTAL(9,G65:G67)</f>
        <v>13.802999999999999</v>
      </c>
      <c r="H68" s="75">
        <f>SUBTOTAL(9,H65:H67)</f>
        <v>594.1396842434883</v>
      </c>
    </row>
    <row r="69" spans="2:8" ht="15" customHeight="1" outlineLevel="2">
      <c r="B69" s="76"/>
      <c r="C69" s="76" t="s">
        <v>73</v>
      </c>
      <c r="D69" s="76" t="s">
        <v>66</v>
      </c>
      <c r="E69" s="71">
        <v>0.99766</v>
      </c>
      <c r="F69" s="71">
        <v>8.05416346406936</v>
      </c>
      <c r="G69" s="71">
        <v>21.469</v>
      </c>
      <c r="H69" s="72">
        <f>SUM(E69:G69)</f>
        <v>30.52082346406936</v>
      </c>
    </row>
    <row r="70" spans="2:8" ht="15" customHeight="1" outlineLevel="2">
      <c r="B70" s="76"/>
      <c r="C70" s="76"/>
      <c r="D70" s="76" t="s">
        <v>67</v>
      </c>
      <c r="E70" s="71">
        <v>1.46331</v>
      </c>
      <c r="F70" s="71">
        <v>333.673705408566</v>
      </c>
      <c r="G70" s="71">
        <v>63.831</v>
      </c>
      <c r="H70" s="72">
        <f>SUM(E70:G70)</f>
        <v>398.968015408566</v>
      </c>
    </row>
    <row r="71" spans="2:8" ht="15" customHeight="1" outlineLevel="2">
      <c r="B71" s="76"/>
      <c r="C71" s="76"/>
      <c r="D71" s="76" t="s">
        <v>21</v>
      </c>
      <c r="E71" s="71">
        <v>0</v>
      </c>
      <c r="F71" s="71">
        <v>0</v>
      </c>
      <c r="G71" s="71">
        <v>13.6737998971939</v>
      </c>
      <c r="H71" s="72">
        <f>SUM(E71:G71)</f>
        <v>13.6737998971939</v>
      </c>
    </row>
    <row r="72" spans="2:8" ht="15" customHeight="1" outlineLevel="1">
      <c r="B72" s="76"/>
      <c r="C72" s="76" t="s">
        <v>74</v>
      </c>
      <c r="D72" s="76"/>
      <c r="E72" s="75">
        <f>SUBTOTAL(9,E69:E71)</f>
        <v>2.46097</v>
      </c>
      <c r="F72" s="75">
        <f>SUBTOTAL(9,F69:F71)</f>
        <v>341.7278688726353</v>
      </c>
      <c r="G72" s="75">
        <f>SUBTOTAL(9,G69:G71)</f>
        <v>98.97379989719391</v>
      </c>
      <c r="H72" s="75">
        <f>SUBTOTAL(9,H69:H71)</f>
        <v>443.1626387698292</v>
      </c>
    </row>
    <row r="73" spans="2:8" ht="15">
      <c r="B73" s="76" t="s">
        <v>46</v>
      </c>
      <c r="C73" s="76"/>
      <c r="D73" s="76"/>
      <c r="E73" s="77">
        <f>SUBTOTAL(9,E57:E71)</f>
        <v>1198.9107558000953</v>
      </c>
      <c r="F73" s="77">
        <f>SUBTOTAL(9,F57:F71)</f>
        <v>2221.128952293847</v>
      </c>
      <c r="G73" s="77">
        <f>SUBTOTAL(9,G57:G71)</f>
        <v>634.1088299109043</v>
      </c>
      <c r="H73" s="77">
        <f>SUBTOTAL(9,H57:H71)</f>
        <v>4054.148538004846</v>
      </c>
    </row>
    <row r="74" spans="2:8" ht="15" customHeight="1" outlineLevel="2">
      <c r="B74" s="76">
        <v>2006</v>
      </c>
      <c r="C74" s="76" t="s">
        <v>79</v>
      </c>
      <c r="D74" s="76" t="s">
        <v>66</v>
      </c>
      <c r="E74" s="71">
        <v>0</v>
      </c>
      <c r="F74" s="71">
        <v>0</v>
      </c>
      <c r="G74" s="71">
        <v>0</v>
      </c>
      <c r="H74" s="72">
        <f>SUM(E74:G74)</f>
        <v>0</v>
      </c>
    </row>
    <row r="75" spans="2:8" ht="15" customHeight="1" outlineLevel="2">
      <c r="B75" s="76"/>
      <c r="C75" s="76"/>
      <c r="D75" s="76" t="s">
        <v>67</v>
      </c>
      <c r="E75" s="71">
        <v>0</v>
      </c>
      <c r="F75" s="71">
        <v>0</v>
      </c>
      <c r="G75" s="71">
        <v>0</v>
      </c>
      <c r="H75" s="72">
        <f>SUM(E75:G75)</f>
        <v>0</v>
      </c>
    </row>
    <row r="76" spans="2:8" ht="15" customHeight="1" outlineLevel="2">
      <c r="B76" s="76"/>
      <c r="C76" s="76"/>
      <c r="D76" s="76" t="s">
        <v>21</v>
      </c>
      <c r="E76" s="71">
        <v>0</v>
      </c>
      <c r="F76" s="71">
        <v>0</v>
      </c>
      <c r="G76" s="71">
        <v>0</v>
      </c>
      <c r="H76" s="72">
        <f>SUM(E76:G76)</f>
        <v>0</v>
      </c>
    </row>
    <row r="77" spans="2:8" ht="15" customHeight="1" outlineLevel="1">
      <c r="B77" s="76"/>
      <c r="C77" s="76" t="s">
        <v>80</v>
      </c>
      <c r="D77" s="76"/>
      <c r="E77" s="75">
        <f>SUBTOTAL(9,E74:E76)</f>
        <v>0</v>
      </c>
      <c r="F77" s="75">
        <f>SUBTOTAL(9,F74:F76)</f>
        <v>0</v>
      </c>
      <c r="G77" s="75">
        <f>SUBTOTAL(9,G74:G76)</f>
        <v>0</v>
      </c>
      <c r="H77" s="75">
        <f>SUBTOTAL(9,H74:H76)</f>
        <v>0</v>
      </c>
    </row>
    <row r="78" spans="2:8" ht="15" customHeight="1" outlineLevel="2">
      <c r="B78" s="76"/>
      <c r="C78" s="76" t="s">
        <v>69</v>
      </c>
      <c r="D78" s="76" t="s">
        <v>66</v>
      </c>
      <c r="E78" s="71">
        <v>240.3195630458</v>
      </c>
      <c r="F78" s="71">
        <v>365.662037904236</v>
      </c>
      <c r="G78" s="71">
        <v>33.44967024149</v>
      </c>
      <c r="H78" s="72">
        <f>SUM(E78:G78)</f>
        <v>639.431271191526</v>
      </c>
    </row>
    <row r="79" spans="2:8" ht="15" customHeight="1" outlineLevel="2">
      <c r="B79" s="76"/>
      <c r="C79" s="76"/>
      <c r="D79" s="76" t="s">
        <v>67</v>
      </c>
      <c r="E79" s="71">
        <v>679.661778342165</v>
      </c>
      <c r="F79" s="71">
        <v>998.690611495242</v>
      </c>
      <c r="G79" s="71">
        <v>372.061819521174</v>
      </c>
      <c r="H79" s="72">
        <f>SUM(E79:G79)</f>
        <v>2050.414209358581</v>
      </c>
    </row>
    <row r="80" spans="2:8" ht="15" customHeight="1" outlineLevel="2">
      <c r="B80" s="76"/>
      <c r="C80" s="76"/>
      <c r="D80" s="76" t="s">
        <v>21</v>
      </c>
      <c r="E80" s="71">
        <v>0</v>
      </c>
      <c r="F80" s="71">
        <v>1.13305003118515</v>
      </c>
      <c r="G80" s="71">
        <v>0</v>
      </c>
      <c r="H80" s="72">
        <f>SUM(E80:G80)</f>
        <v>1.13305003118515</v>
      </c>
    </row>
    <row r="81" spans="2:8" ht="15" customHeight="1" outlineLevel="1">
      <c r="B81" s="76"/>
      <c r="C81" s="76" t="s">
        <v>70</v>
      </c>
      <c r="D81" s="76"/>
      <c r="E81" s="75">
        <f>SUBTOTAL(9,E78:E80)</f>
        <v>919.981341387965</v>
      </c>
      <c r="F81" s="75">
        <f>SUBTOTAL(9,F78:F80)</f>
        <v>1365.485699430663</v>
      </c>
      <c r="G81" s="75">
        <f>SUBTOTAL(9,G78:G80)</f>
        <v>405.51148976266404</v>
      </c>
      <c r="H81" s="75">
        <f>SUBTOTAL(9,H78:H80)</f>
        <v>2690.978530581292</v>
      </c>
    </row>
    <row r="82" spans="2:8" ht="15" customHeight="1" outlineLevel="2">
      <c r="B82" s="76"/>
      <c r="C82" s="76" t="s">
        <v>71</v>
      </c>
      <c r="D82" s="76" t="s">
        <v>66</v>
      </c>
      <c r="E82" s="71">
        <v>175.920345467567</v>
      </c>
      <c r="F82" s="71">
        <v>523.714888624668</v>
      </c>
      <c r="G82" s="71">
        <v>3.082</v>
      </c>
      <c r="H82" s="72">
        <f>SUM(E82:G82)</f>
        <v>702.717234092235</v>
      </c>
    </row>
    <row r="83" spans="2:8" ht="15" customHeight="1" outlineLevel="2">
      <c r="B83" s="76"/>
      <c r="C83" s="76"/>
      <c r="D83" s="76" t="s">
        <v>67</v>
      </c>
      <c r="E83" s="71">
        <v>5.1623800497055</v>
      </c>
      <c r="F83" s="71">
        <v>0</v>
      </c>
      <c r="G83" s="71">
        <v>0</v>
      </c>
      <c r="H83" s="72">
        <f>SUM(E83:G83)</f>
        <v>5.1623800497055</v>
      </c>
    </row>
    <row r="84" spans="2:8" ht="15" customHeight="1" outlineLevel="2">
      <c r="B84" s="76"/>
      <c r="C84" s="76"/>
      <c r="D84" s="76" t="s">
        <v>21</v>
      </c>
      <c r="E84" s="71">
        <v>0</v>
      </c>
      <c r="F84" s="71">
        <v>0</v>
      </c>
      <c r="G84" s="71">
        <v>0</v>
      </c>
      <c r="H84" s="72">
        <f>SUM(E84:G84)</f>
        <v>0</v>
      </c>
    </row>
    <row r="85" spans="2:8" ht="15" customHeight="1" outlineLevel="1">
      <c r="B85" s="76"/>
      <c r="C85" s="76" t="s">
        <v>72</v>
      </c>
      <c r="D85" s="76"/>
      <c r="E85" s="75">
        <f>SUBTOTAL(9,E82:E84)</f>
        <v>181.08272551727248</v>
      </c>
      <c r="F85" s="75">
        <f>SUBTOTAL(9,F82:F84)</f>
        <v>523.714888624668</v>
      </c>
      <c r="G85" s="75">
        <f>SUBTOTAL(9,G82:G84)</f>
        <v>3.082</v>
      </c>
      <c r="H85" s="75">
        <f>SUBTOTAL(9,H82:H84)</f>
        <v>707.8796141419405</v>
      </c>
    </row>
    <row r="86" spans="2:8" ht="15" customHeight="1" outlineLevel="2">
      <c r="B86" s="76"/>
      <c r="C86" s="76" t="s">
        <v>73</v>
      </c>
      <c r="D86" s="76" t="s">
        <v>66</v>
      </c>
      <c r="E86" s="71">
        <v>0.474869996070861</v>
      </c>
      <c r="F86" s="71">
        <v>2.88671994400024</v>
      </c>
      <c r="G86" s="71">
        <v>9.11115014648437</v>
      </c>
      <c r="H86" s="72">
        <f>SUM(E86:G86)</f>
        <v>12.47274008655547</v>
      </c>
    </row>
    <row r="87" spans="2:8" ht="15" customHeight="1" outlineLevel="2">
      <c r="B87" s="76"/>
      <c r="C87" s="76"/>
      <c r="D87" s="76" t="s">
        <v>67</v>
      </c>
      <c r="E87" s="71">
        <v>1.11304999828338</v>
      </c>
      <c r="F87" s="71">
        <v>450.8214509179</v>
      </c>
      <c r="G87" s="71">
        <v>147.05221872139</v>
      </c>
      <c r="H87" s="72">
        <f>SUM(E87:G87)</f>
        <v>598.9867196375734</v>
      </c>
    </row>
    <row r="88" spans="2:8" ht="15" customHeight="1" outlineLevel="2">
      <c r="B88" s="76"/>
      <c r="C88" s="76"/>
      <c r="D88" s="76" t="s">
        <v>21</v>
      </c>
      <c r="E88" s="71">
        <v>0</v>
      </c>
      <c r="F88" s="71">
        <v>0</v>
      </c>
      <c r="G88" s="71">
        <v>8.79819985961914</v>
      </c>
      <c r="H88" s="72">
        <f>SUM(E88:G88)</f>
        <v>8.79819985961914</v>
      </c>
    </row>
    <row r="89" spans="2:8" ht="15" customHeight="1" outlineLevel="1">
      <c r="B89" s="76"/>
      <c r="C89" s="76" t="s">
        <v>74</v>
      </c>
      <c r="D89" s="76"/>
      <c r="E89" s="75">
        <f>SUBTOTAL(9,E86:E88)</f>
        <v>1.587919994354241</v>
      </c>
      <c r="F89" s="75">
        <f>SUBTOTAL(9,F86:F88)</f>
        <v>453.7081708619002</v>
      </c>
      <c r="G89" s="75">
        <f>SUBTOTAL(9,G86:G88)</f>
        <v>164.9615687274935</v>
      </c>
      <c r="H89" s="75">
        <f>SUBTOTAL(9,H86:H88)</f>
        <v>620.257659583748</v>
      </c>
    </row>
    <row r="90" spans="2:8" ht="15">
      <c r="B90" s="76" t="s">
        <v>47</v>
      </c>
      <c r="C90" s="76"/>
      <c r="D90" s="76"/>
      <c r="E90" s="77">
        <f>SUBTOTAL(9,E74:E88)</f>
        <v>1102.6519868995917</v>
      </c>
      <c r="F90" s="77">
        <f>SUBTOTAL(9,F74:F88)</f>
        <v>2342.9087589172314</v>
      </c>
      <c r="G90" s="77">
        <f>SUBTOTAL(9,G74:G88)</f>
        <v>573.5550584901575</v>
      </c>
      <c r="H90" s="77">
        <f>SUBTOTAL(9,H74:H88)</f>
        <v>4019.115804306981</v>
      </c>
    </row>
    <row r="91" spans="2:8" ht="15" customHeight="1" outlineLevel="2">
      <c r="B91" s="76">
        <v>2007</v>
      </c>
      <c r="C91" s="76" t="s">
        <v>79</v>
      </c>
      <c r="D91" s="76" t="s">
        <v>66</v>
      </c>
      <c r="E91" s="71">
        <v>0</v>
      </c>
      <c r="F91" s="71">
        <v>0</v>
      </c>
      <c r="G91" s="71">
        <v>0</v>
      </c>
      <c r="H91" s="72">
        <f>SUM(E91:G91)</f>
        <v>0</v>
      </c>
    </row>
    <row r="92" spans="2:8" ht="15" customHeight="1" outlineLevel="2">
      <c r="B92" s="76"/>
      <c r="C92" s="76"/>
      <c r="D92" s="76" t="s">
        <v>67</v>
      </c>
      <c r="E92" s="71">
        <v>0</v>
      </c>
      <c r="F92" s="71">
        <v>0</v>
      </c>
      <c r="G92" s="71">
        <v>0</v>
      </c>
      <c r="H92" s="72">
        <f>SUM(E92:G92)</f>
        <v>0</v>
      </c>
    </row>
    <row r="93" spans="2:8" ht="15" customHeight="1" outlineLevel="2">
      <c r="B93" s="76"/>
      <c r="C93" s="76"/>
      <c r="D93" s="76" t="s">
        <v>21</v>
      </c>
      <c r="E93" s="71">
        <v>0</v>
      </c>
      <c r="F93" s="71">
        <v>0</v>
      </c>
      <c r="G93" s="71">
        <v>0</v>
      </c>
      <c r="H93" s="72">
        <f>SUM(E93:G93)</f>
        <v>0</v>
      </c>
    </row>
    <row r="94" spans="2:8" ht="15" customHeight="1" outlineLevel="1">
      <c r="B94" s="76"/>
      <c r="C94" s="76" t="s">
        <v>80</v>
      </c>
      <c r="D94" s="76"/>
      <c r="E94" s="75">
        <f>SUM(E91:E93)</f>
        <v>0</v>
      </c>
      <c r="F94" s="75">
        <f>SUM(F91:F93)</f>
        <v>0</v>
      </c>
      <c r="G94" s="75">
        <f>SUM(G91:G93)</f>
        <v>0</v>
      </c>
      <c r="H94" s="75">
        <f>SUM(H91:H93)</f>
        <v>0</v>
      </c>
    </row>
    <row r="95" spans="2:8" ht="15" customHeight="1" outlineLevel="2">
      <c r="B95" s="76"/>
      <c r="C95" s="76" t="s">
        <v>69</v>
      </c>
      <c r="D95" s="76" t="s">
        <v>66</v>
      </c>
      <c r="E95" s="71">
        <v>92.21468960684538</v>
      </c>
      <c r="F95" s="71">
        <v>433.4833718512133</v>
      </c>
      <c r="G95" s="71">
        <v>53.94760039150715</v>
      </c>
      <c r="H95" s="72">
        <f>SUM(E95:G95)</f>
        <v>579.6456618495658</v>
      </c>
    </row>
    <row r="96" spans="2:8" ht="15" customHeight="1" outlineLevel="2">
      <c r="B96" s="76"/>
      <c r="C96" s="76"/>
      <c r="D96" s="76" t="s">
        <v>67</v>
      </c>
      <c r="E96" s="71">
        <v>647.1680744713098</v>
      </c>
      <c r="F96" s="71">
        <v>896.114961183101</v>
      </c>
      <c r="G96" s="71">
        <v>383.6392897512652</v>
      </c>
      <c r="H96" s="72">
        <f>SUM(E96:G96)</f>
        <v>1926.922325405676</v>
      </c>
    </row>
    <row r="97" spans="2:8" ht="15" customHeight="1" outlineLevel="2">
      <c r="B97" s="76"/>
      <c r="C97" s="76"/>
      <c r="D97" s="76" t="s">
        <v>21</v>
      </c>
      <c r="E97" s="71">
        <v>0.006320000052452087</v>
      </c>
      <c r="F97" s="71">
        <v>0.6473099980950355</v>
      </c>
      <c r="G97" s="71">
        <v>0.21125999568775297</v>
      </c>
      <c r="H97" s="72">
        <f>SUM(E97:G97)</f>
        <v>0.8648899938352406</v>
      </c>
    </row>
    <row r="98" spans="2:8" ht="15" customHeight="1" outlineLevel="1">
      <c r="B98" s="76"/>
      <c r="C98" s="76" t="s">
        <v>70</v>
      </c>
      <c r="D98" s="76"/>
      <c r="E98" s="75">
        <f>SUM(E95:E97)</f>
        <v>739.3890840782076</v>
      </c>
      <c r="F98" s="75">
        <f>SUM(F95:F97)</f>
        <v>1330.2456430324094</v>
      </c>
      <c r="G98" s="75">
        <f>SUM(G95:G97)</f>
        <v>437.7981501384601</v>
      </c>
      <c r="H98" s="75">
        <f>SUM(H95:H97)</f>
        <v>2507.432877249077</v>
      </c>
    </row>
    <row r="99" spans="2:8" ht="15" customHeight="1" outlineLevel="2">
      <c r="B99" s="76"/>
      <c r="C99" s="76" t="s">
        <v>71</v>
      </c>
      <c r="D99" s="76" t="s">
        <v>66</v>
      </c>
      <c r="E99" s="71">
        <v>105.46281425476074</v>
      </c>
      <c r="F99" s="71">
        <v>425.32940070319177</v>
      </c>
      <c r="G99" s="71">
        <v>2.752</v>
      </c>
      <c r="H99" s="72">
        <f>SUM(E99:G99)</f>
        <v>533.5442149579525</v>
      </c>
    </row>
    <row r="100" spans="2:8" ht="15" customHeight="1" outlineLevel="2">
      <c r="B100" s="76"/>
      <c r="C100" s="76"/>
      <c r="D100" s="76" t="s">
        <v>67</v>
      </c>
      <c r="E100" s="71">
        <v>4.477619999885559</v>
      </c>
      <c r="F100" s="71">
        <v>0</v>
      </c>
      <c r="G100" s="71">
        <v>0</v>
      </c>
      <c r="H100" s="72">
        <f>SUM(E100:G100)</f>
        <v>4.477619999885559</v>
      </c>
    </row>
    <row r="101" spans="2:8" ht="15" customHeight="1" outlineLevel="2">
      <c r="B101" s="76"/>
      <c r="C101" s="76"/>
      <c r="D101" s="76" t="s">
        <v>21</v>
      </c>
      <c r="E101" s="71">
        <v>0</v>
      </c>
      <c r="F101" s="71">
        <v>0</v>
      </c>
      <c r="G101" s="71">
        <v>0</v>
      </c>
      <c r="H101" s="72">
        <f>SUM(E101:G101)</f>
        <v>0</v>
      </c>
    </row>
    <row r="102" spans="2:8" ht="15" customHeight="1" outlineLevel="1">
      <c r="B102" s="76"/>
      <c r="C102" s="76" t="s">
        <v>72</v>
      </c>
      <c r="D102" s="76"/>
      <c r="E102" s="75">
        <f>SUM(E99:E101)</f>
        <v>109.9404342546463</v>
      </c>
      <c r="F102" s="75">
        <f>SUM(F99:F101)</f>
        <v>425.32940070319177</v>
      </c>
      <c r="G102" s="75">
        <f>SUM(G99:G101)</f>
        <v>2.752</v>
      </c>
      <c r="H102" s="75">
        <f>SUM(H99:H101)</f>
        <v>538.021834957838</v>
      </c>
    </row>
    <row r="103" spans="2:8" ht="15" customHeight="1" outlineLevel="2">
      <c r="B103" s="76"/>
      <c r="C103" s="76" t="s">
        <v>73</v>
      </c>
      <c r="D103" s="76" t="s">
        <v>66</v>
      </c>
      <c r="E103" s="71">
        <v>0.8197000045776367</v>
      </c>
      <c r="F103" s="71">
        <v>0.48997998905181883</v>
      </c>
      <c r="G103" s="71">
        <v>25.50760986328125</v>
      </c>
      <c r="H103" s="72">
        <f>SUM(E103:G103)</f>
        <v>26.817289856910705</v>
      </c>
    </row>
    <row r="104" spans="2:8" ht="15" customHeight="1" outlineLevel="2">
      <c r="B104" s="76"/>
      <c r="C104" s="76"/>
      <c r="D104" s="76" t="s">
        <v>67</v>
      </c>
      <c r="E104" s="71">
        <v>1.1250400009155272</v>
      </c>
      <c r="F104" s="71">
        <v>6.3948599370718</v>
      </c>
      <c r="G104" s="71">
        <v>89.8908705329895</v>
      </c>
      <c r="H104" s="72">
        <f>SUM(E104:G104)</f>
        <v>97.41077047097683</v>
      </c>
    </row>
    <row r="105" spans="2:8" ht="15" customHeight="1" outlineLevel="2">
      <c r="B105" s="76"/>
      <c r="C105" s="76"/>
      <c r="D105" s="76" t="s">
        <v>21</v>
      </c>
      <c r="E105" s="71">
        <v>0</v>
      </c>
      <c r="F105" s="71">
        <v>0</v>
      </c>
      <c r="G105" s="71">
        <v>1.617549989581108</v>
      </c>
      <c r="H105" s="72">
        <f>SUM(E105:G105)</f>
        <v>1.617549989581108</v>
      </c>
    </row>
    <row r="106" spans="2:8" ht="15" customHeight="1" outlineLevel="1">
      <c r="B106" s="76"/>
      <c r="C106" s="76" t="s">
        <v>74</v>
      </c>
      <c r="D106" s="76"/>
      <c r="E106" s="75">
        <f>SUM(E103:E105)</f>
        <v>1.944740005493164</v>
      </c>
      <c r="F106" s="75">
        <f>SUM(F103:F105)</f>
        <v>6.884839926123619</v>
      </c>
      <c r="G106" s="75">
        <f>SUM(G103:G105)</f>
        <v>117.01603038585185</v>
      </c>
      <c r="H106" s="75">
        <f>SUM(H103:H105)</f>
        <v>125.84561031746864</v>
      </c>
    </row>
    <row r="107" spans="2:8" ht="15">
      <c r="B107" s="76" t="s">
        <v>48</v>
      </c>
      <c r="C107" s="76"/>
      <c r="D107" s="76"/>
      <c r="E107" s="77">
        <f>+E106+E102+E98+E94</f>
        <v>851.2742583383471</v>
      </c>
      <c r="F107" s="77">
        <f>+F106+F102+F98+F94</f>
        <v>1762.4598836617247</v>
      </c>
      <c r="G107" s="77">
        <f>+G106+G102+G98+G94</f>
        <v>557.5661805243119</v>
      </c>
      <c r="H107" s="77">
        <f>+H106+H102+H98+H94</f>
        <v>3171.300322524384</v>
      </c>
    </row>
    <row r="108" spans="2:8" ht="15" customHeight="1" outlineLevel="2">
      <c r="B108" s="76">
        <v>2008</v>
      </c>
      <c r="C108" s="76" t="s">
        <v>79</v>
      </c>
      <c r="D108" s="76" t="s">
        <v>66</v>
      </c>
      <c r="E108" s="71">
        <v>0</v>
      </c>
      <c r="F108" s="71">
        <v>0</v>
      </c>
      <c r="G108" s="71">
        <v>0</v>
      </c>
      <c r="H108" s="72">
        <f>SUM(E108:G108)</f>
        <v>0</v>
      </c>
    </row>
    <row r="109" spans="2:8" ht="15" customHeight="1" outlineLevel="2">
      <c r="B109" s="76"/>
      <c r="C109" s="76"/>
      <c r="D109" s="76" t="s">
        <v>67</v>
      </c>
      <c r="E109" s="71">
        <v>0</v>
      </c>
      <c r="F109" s="71">
        <v>0</v>
      </c>
      <c r="G109" s="71">
        <v>0</v>
      </c>
      <c r="H109" s="72">
        <f>SUM(E109:G109)</f>
        <v>0</v>
      </c>
    </row>
    <row r="110" spans="2:8" ht="15" customHeight="1" outlineLevel="2">
      <c r="B110" s="76"/>
      <c r="C110" s="76"/>
      <c r="D110" s="76" t="s">
        <v>21</v>
      </c>
      <c r="E110" s="71">
        <v>0</v>
      </c>
      <c r="F110" s="71">
        <v>0</v>
      </c>
      <c r="G110" s="71">
        <v>0</v>
      </c>
      <c r="H110" s="72">
        <f>SUM(E110:G110)</f>
        <v>0</v>
      </c>
    </row>
    <row r="111" spans="2:8" ht="15" customHeight="1" outlineLevel="1">
      <c r="B111" s="76"/>
      <c r="C111" s="76" t="s">
        <v>80</v>
      </c>
      <c r="D111" s="76"/>
      <c r="E111" s="75">
        <f>SUM(E108:E110)</f>
        <v>0</v>
      </c>
      <c r="F111" s="75">
        <f>SUM(F108:F110)</f>
        <v>0</v>
      </c>
      <c r="G111" s="75">
        <f>SUM(G108:G110)</f>
        <v>0</v>
      </c>
      <c r="H111" s="75">
        <f>SUM(H108:H110)</f>
        <v>0</v>
      </c>
    </row>
    <row r="112" spans="2:8" ht="15" customHeight="1" outlineLevel="2">
      <c r="B112" s="76"/>
      <c r="C112" s="76" t="s">
        <v>69</v>
      </c>
      <c r="D112" s="76" t="s">
        <v>66</v>
      </c>
      <c r="E112" s="71">
        <v>70.48328043019772</v>
      </c>
      <c r="F112" s="71">
        <v>315.3065702392459</v>
      </c>
      <c r="G112" s="71">
        <v>91.66458900463581</v>
      </c>
      <c r="H112" s="72">
        <f>SUM(E112:G112)</f>
        <v>477.4544396740795</v>
      </c>
    </row>
    <row r="113" spans="2:8" ht="15" customHeight="1" outlineLevel="2">
      <c r="B113" s="76"/>
      <c r="C113" s="76"/>
      <c r="D113" s="76" t="s">
        <v>67</v>
      </c>
      <c r="E113" s="71">
        <v>619.6416184733995</v>
      </c>
      <c r="F113" s="71">
        <v>761.880795978725</v>
      </c>
      <c r="G113" s="71">
        <v>305.27652890320496</v>
      </c>
      <c r="H113" s="72">
        <f>SUM(E113:G113)</f>
        <v>1686.7989433553294</v>
      </c>
    </row>
    <row r="114" spans="2:8" ht="15" customHeight="1" outlineLevel="2">
      <c r="B114" s="76"/>
      <c r="C114" s="76"/>
      <c r="D114" s="76" t="s">
        <v>21</v>
      </c>
      <c r="E114" s="71"/>
      <c r="F114" s="71"/>
      <c r="G114" s="71">
        <v>0.14461999693512917</v>
      </c>
      <c r="H114" s="72">
        <f>SUM(E114:G114)</f>
        <v>0.14461999693512917</v>
      </c>
    </row>
    <row r="115" spans="2:8" ht="15" customHeight="1" outlineLevel="1">
      <c r="B115" s="76"/>
      <c r="C115" s="76" t="s">
        <v>70</v>
      </c>
      <c r="D115" s="76"/>
      <c r="E115" s="75">
        <f>SUM(E112:E114)</f>
        <v>690.1248989035972</v>
      </c>
      <c r="F115" s="75">
        <f>SUM(F112:F114)</f>
        <v>1077.187366217971</v>
      </c>
      <c r="G115" s="75">
        <f>SUM(G112:G114)</f>
        <v>397.0857379047759</v>
      </c>
      <c r="H115" s="75">
        <f>SUM(H112:H114)</f>
        <v>2164.3980030263438</v>
      </c>
    </row>
    <row r="116" spans="2:8" ht="15" customHeight="1" outlineLevel="2">
      <c r="B116" s="76"/>
      <c r="C116" s="76" t="s">
        <v>71</v>
      </c>
      <c r="D116" s="76" t="s">
        <v>66</v>
      </c>
      <c r="E116" s="71">
        <v>170.43810984277727</v>
      </c>
      <c r="F116" s="71">
        <v>215.87261984467506</v>
      </c>
      <c r="G116" s="71">
        <v>1.126</v>
      </c>
      <c r="H116" s="72">
        <f>SUM(E116:G116)</f>
        <v>387.43672968745227</v>
      </c>
    </row>
    <row r="117" spans="2:8" ht="15" customHeight="1" outlineLevel="2">
      <c r="B117" s="76"/>
      <c r="C117" s="76"/>
      <c r="D117" s="76" t="s">
        <v>67</v>
      </c>
      <c r="E117" s="71">
        <v>4.467820001482964</v>
      </c>
      <c r="F117" s="71">
        <v>0</v>
      </c>
      <c r="G117" s="71">
        <v>0</v>
      </c>
      <c r="H117" s="72">
        <f>SUM(E117:G117)</f>
        <v>4.467820001482964</v>
      </c>
    </row>
    <row r="118" spans="2:8" ht="15" customHeight="1" outlineLevel="2">
      <c r="B118" s="76"/>
      <c r="C118" s="76"/>
      <c r="D118" s="76" t="s">
        <v>21</v>
      </c>
      <c r="E118" s="71">
        <v>0</v>
      </c>
      <c r="F118" s="71">
        <v>0</v>
      </c>
      <c r="G118" s="71">
        <v>0</v>
      </c>
      <c r="H118" s="72">
        <f>SUM(E118:G118)</f>
        <v>0</v>
      </c>
    </row>
    <row r="119" spans="2:8" ht="15" customHeight="1" outlineLevel="1">
      <c r="B119" s="76"/>
      <c r="C119" s="76" t="s">
        <v>72</v>
      </c>
      <c r="D119" s="76"/>
      <c r="E119" s="75">
        <f>SUM(E116:E118)</f>
        <v>174.90592984426024</v>
      </c>
      <c r="F119" s="75">
        <f>SUM(F116:F118)</f>
        <v>215.87261984467506</v>
      </c>
      <c r="G119" s="75">
        <f>SUM(G116:G118)</f>
        <v>1.126</v>
      </c>
      <c r="H119" s="75">
        <f>SUM(H116:H118)</f>
        <v>391.9045496889352</v>
      </c>
    </row>
    <row r="120" spans="2:8" ht="15" customHeight="1" outlineLevel="2">
      <c r="B120" s="76"/>
      <c r="C120" s="76" t="s">
        <v>73</v>
      </c>
      <c r="D120" s="76" t="s">
        <v>66</v>
      </c>
      <c r="E120" s="71">
        <v>0.05500000047683716</v>
      </c>
      <c r="F120" s="71">
        <v>1.073760009765625</v>
      </c>
      <c r="G120" s="71">
        <v>35.369899223327636</v>
      </c>
      <c r="H120" s="72">
        <f>SUM(E120:G120)</f>
        <v>36.498659233570095</v>
      </c>
    </row>
    <row r="121" spans="2:8" ht="15" customHeight="1" outlineLevel="2">
      <c r="B121" s="76"/>
      <c r="C121" s="76"/>
      <c r="D121" s="76" t="s">
        <v>67</v>
      </c>
      <c r="E121" s="71">
        <v>0.6124500045776368</v>
      </c>
      <c r="F121" s="71">
        <v>268.01619994306566</v>
      </c>
      <c r="G121" s="71">
        <v>33.207830015182495</v>
      </c>
      <c r="H121" s="72">
        <f>SUM(E121:G121)</f>
        <v>301.83647996282576</v>
      </c>
    </row>
    <row r="122" spans="2:8" ht="15" customHeight="1" outlineLevel="2">
      <c r="B122" s="76"/>
      <c r="C122" s="76"/>
      <c r="D122" s="76" t="s">
        <v>21</v>
      </c>
      <c r="E122" s="71">
        <v>0</v>
      </c>
      <c r="F122" s="71">
        <v>0</v>
      </c>
      <c r="G122" s="71">
        <v>3.9407100219726563</v>
      </c>
      <c r="H122" s="72">
        <f>SUM(E122:G122)</f>
        <v>3.9407100219726563</v>
      </c>
    </row>
    <row r="123" spans="2:8" ht="15" customHeight="1" outlineLevel="1">
      <c r="B123" s="76"/>
      <c r="C123" s="76" t="s">
        <v>74</v>
      </c>
      <c r="D123" s="76"/>
      <c r="E123" s="75">
        <f>SUM(E120:E122)</f>
        <v>0.6674500050544739</v>
      </c>
      <c r="F123" s="75">
        <f>SUM(F120:F122)</f>
        <v>269.0899599528313</v>
      </c>
      <c r="G123" s="75">
        <f>SUM(G120:G122)</f>
        <v>72.5184392604828</v>
      </c>
      <c r="H123" s="75">
        <f>SUM(H120:H122)</f>
        <v>342.27584921836853</v>
      </c>
    </row>
    <row r="124" spans="2:8" ht="15">
      <c r="B124" s="76" t="s">
        <v>49</v>
      </c>
      <c r="C124" s="76"/>
      <c r="D124" s="76"/>
      <c r="E124" s="77">
        <f>+E123+E119+E115+E111</f>
        <v>865.698278752912</v>
      </c>
      <c r="F124" s="77">
        <f>+F123+F119+F115+F111</f>
        <v>1562.1499460154773</v>
      </c>
      <c r="G124" s="77">
        <f>+G123+G119+G115+G111</f>
        <v>470.7301771652587</v>
      </c>
      <c r="H124" s="77">
        <f>+H123+H119+H115+H111</f>
        <v>2898.5784019336475</v>
      </c>
    </row>
    <row r="125" spans="2:8" ht="15" customHeight="1" outlineLevel="2">
      <c r="B125" s="76">
        <v>2009</v>
      </c>
      <c r="C125" s="76" t="s">
        <v>79</v>
      </c>
      <c r="D125" s="76" t="s">
        <v>66</v>
      </c>
      <c r="E125" s="71">
        <v>0</v>
      </c>
      <c r="F125" s="71">
        <v>0</v>
      </c>
      <c r="G125" s="71">
        <v>0</v>
      </c>
      <c r="H125" s="72">
        <f>SUM(E125:G125)</f>
        <v>0</v>
      </c>
    </row>
    <row r="126" spans="2:8" ht="15" customHeight="1" outlineLevel="2">
      <c r="B126" s="76"/>
      <c r="C126" s="76"/>
      <c r="D126" s="76" t="s">
        <v>67</v>
      </c>
      <c r="E126" s="71">
        <v>0</v>
      </c>
      <c r="F126" s="71">
        <v>0</v>
      </c>
      <c r="G126" s="71">
        <v>0</v>
      </c>
      <c r="H126" s="72">
        <f>SUM(E126:G126)</f>
        <v>0</v>
      </c>
    </row>
    <row r="127" spans="2:8" ht="15" customHeight="1" outlineLevel="2">
      <c r="B127" s="76"/>
      <c r="C127" s="76"/>
      <c r="D127" s="76" t="s">
        <v>21</v>
      </c>
      <c r="E127" s="71">
        <v>0</v>
      </c>
      <c r="F127" s="71">
        <v>0</v>
      </c>
      <c r="G127" s="71">
        <v>0</v>
      </c>
      <c r="H127" s="72">
        <f>SUM(E127:G127)</f>
        <v>0</v>
      </c>
    </row>
    <row r="128" spans="2:8" ht="15" customHeight="1" outlineLevel="1">
      <c r="B128" s="76"/>
      <c r="C128" s="76" t="s">
        <v>80</v>
      </c>
      <c r="D128" s="76"/>
      <c r="E128" s="75">
        <f>SUM(E125:E127)</f>
        <v>0</v>
      </c>
      <c r="F128" s="75">
        <f>SUM(F125:F127)</f>
        <v>0</v>
      </c>
      <c r="G128" s="75">
        <f>SUM(G125:G127)</f>
        <v>0</v>
      </c>
      <c r="H128" s="75">
        <f>SUM(H125:H127)</f>
        <v>0</v>
      </c>
    </row>
    <row r="129" spans="2:8" ht="15" customHeight="1" outlineLevel="2">
      <c r="B129" s="76"/>
      <c r="C129" s="76" t="s">
        <v>69</v>
      </c>
      <c r="D129" s="76" t="s">
        <v>66</v>
      </c>
      <c r="E129" s="71">
        <v>84.45800000000001</v>
      </c>
      <c r="F129" s="71">
        <v>325.32</v>
      </c>
      <c r="G129" s="71">
        <v>54.837999999999994</v>
      </c>
      <c r="H129" s="72">
        <f>SUM(E129:G129)</f>
        <v>464.616</v>
      </c>
    </row>
    <row r="130" spans="2:8" ht="15" customHeight="1" outlineLevel="2">
      <c r="B130" s="76"/>
      <c r="C130" s="76"/>
      <c r="D130" s="76" t="s">
        <v>67</v>
      </c>
      <c r="E130" s="71">
        <v>437.1</v>
      </c>
      <c r="F130" s="71">
        <v>675.6429999999999</v>
      </c>
      <c r="G130" s="71">
        <v>323.5520000000001</v>
      </c>
      <c r="H130" s="72">
        <f>SUM(E130:G130)</f>
        <v>1436.295</v>
      </c>
    </row>
    <row r="131" spans="2:8" ht="15" customHeight="1" outlineLevel="2">
      <c r="B131" s="76"/>
      <c r="C131" s="76"/>
      <c r="D131" s="76" t="s">
        <v>21</v>
      </c>
      <c r="E131" s="71">
        <v>0.081</v>
      </c>
      <c r="F131" s="71"/>
      <c r="G131" s="71">
        <v>0.115</v>
      </c>
      <c r="H131" s="72">
        <f>SUM(E131:G131)</f>
        <v>0.196</v>
      </c>
    </row>
    <row r="132" spans="2:8" ht="15" customHeight="1" outlineLevel="1">
      <c r="B132" s="76"/>
      <c r="C132" s="76" t="s">
        <v>70</v>
      </c>
      <c r="D132" s="76"/>
      <c r="E132" s="75">
        <f>SUM(E129:E131)</f>
        <v>521.639</v>
      </c>
      <c r="F132" s="75">
        <f>SUM(F129:F131)</f>
        <v>1000.963</v>
      </c>
      <c r="G132" s="75">
        <f>SUM(G129:G131)</f>
        <v>378.5050000000001</v>
      </c>
      <c r="H132" s="75">
        <f>SUM(H129:H131)</f>
        <v>1901.107</v>
      </c>
    </row>
    <row r="133" spans="2:8" ht="15" customHeight="1" outlineLevel="2">
      <c r="B133" s="76"/>
      <c r="C133" s="76" t="s">
        <v>71</v>
      </c>
      <c r="D133" s="76" t="s">
        <v>66</v>
      </c>
      <c r="E133" s="71">
        <v>122.74600000000001</v>
      </c>
      <c r="F133" s="71">
        <v>144.80599999999998</v>
      </c>
      <c r="G133" s="71">
        <v>8.871</v>
      </c>
      <c r="H133" s="72">
        <f>SUM(E133:G133)</f>
        <v>276.423</v>
      </c>
    </row>
    <row r="134" spans="2:8" ht="15" customHeight="1" outlineLevel="2">
      <c r="B134" s="76"/>
      <c r="C134" s="76"/>
      <c r="D134" s="76" t="s">
        <v>67</v>
      </c>
      <c r="E134" s="71">
        <v>0</v>
      </c>
      <c r="F134" s="71">
        <v>0</v>
      </c>
      <c r="G134" s="71">
        <v>0.14700000000000002</v>
      </c>
      <c r="H134" s="72">
        <f>SUM(E134:G134)</f>
        <v>0.14700000000000002</v>
      </c>
    </row>
    <row r="135" spans="2:8" ht="15" customHeight="1" outlineLevel="2">
      <c r="B135" s="76"/>
      <c r="C135" s="76"/>
      <c r="D135" s="76" t="s">
        <v>21</v>
      </c>
      <c r="E135" s="71">
        <v>0</v>
      </c>
      <c r="F135" s="71">
        <v>0</v>
      </c>
      <c r="G135" s="71">
        <v>0</v>
      </c>
      <c r="H135" s="72">
        <f>SUM(E135:G135)</f>
        <v>0</v>
      </c>
    </row>
    <row r="136" spans="2:8" ht="15" customHeight="1" outlineLevel="1">
      <c r="B136" s="76"/>
      <c r="C136" s="76" t="s">
        <v>72</v>
      </c>
      <c r="D136" s="76"/>
      <c r="E136" s="75">
        <f>SUM(E133:E135)</f>
        <v>122.74600000000001</v>
      </c>
      <c r="F136" s="75">
        <f>SUM(F133:F135)</f>
        <v>144.80599999999998</v>
      </c>
      <c r="G136" s="75">
        <f>SUM(G133:G135)</f>
        <v>9.018</v>
      </c>
      <c r="H136" s="75">
        <f>SUM(H133:H135)</f>
        <v>276.57</v>
      </c>
    </row>
    <row r="137" spans="2:8" ht="15" customHeight="1" outlineLevel="2">
      <c r="B137" s="76"/>
      <c r="C137" s="76" t="s">
        <v>73</v>
      </c>
      <c r="D137" s="76" t="s">
        <v>66</v>
      </c>
      <c r="E137" s="71">
        <v>0</v>
      </c>
      <c r="F137" s="71">
        <v>0</v>
      </c>
      <c r="G137" s="71">
        <v>8.967</v>
      </c>
      <c r="H137" s="72">
        <f>SUM(E137:G137)</f>
        <v>8.967</v>
      </c>
    </row>
    <row r="138" spans="2:8" ht="15" customHeight="1" outlineLevel="2">
      <c r="B138" s="76"/>
      <c r="C138" s="76"/>
      <c r="D138" s="76" t="s">
        <v>67</v>
      </c>
      <c r="E138" s="71">
        <v>0</v>
      </c>
      <c r="F138" s="71">
        <v>323.728</v>
      </c>
      <c r="G138" s="71">
        <v>26.27</v>
      </c>
      <c r="H138" s="72">
        <f>SUM(E138:G138)</f>
        <v>349.998</v>
      </c>
    </row>
    <row r="139" spans="2:8" ht="15" customHeight="1" outlineLevel="2">
      <c r="B139" s="76"/>
      <c r="C139" s="76"/>
      <c r="D139" s="76" t="s">
        <v>21</v>
      </c>
      <c r="E139" s="71">
        <v>0</v>
      </c>
      <c r="F139" s="71">
        <v>0</v>
      </c>
      <c r="G139" s="71">
        <v>1.7329999999999999</v>
      </c>
      <c r="H139" s="72">
        <f>SUM(E139:G139)</f>
        <v>1.7329999999999999</v>
      </c>
    </row>
    <row r="140" spans="2:8" ht="15" customHeight="1" outlineLevel="1">
      <c r="B140" s="76"/>
      <c r="C140" s="76" t="s">
        <v>74</v>
      </c>
      <c r="D140" s="76"/>
      <c r="E140" s="75">
        <f>SUM(E137:E139)</f>
        <v>0</v>
      </c>
      <c r="F140" s="75">
        <f>SUM(F137:F139)</f>
        <v>323.728</v>
      </c>
      <c r="G140" s="75">
        <f>SUM(G137:G139)</f>
        <v>36.97</v>
      </c>
      <c r="H140" s="75">
        <f>SUM(H137:H139)</f>
        <v>360.698</v>
      </c>
    </row>
    <row r="141" spans="2:8" ht="15">
      <c r="B141" s="76" t="s">
        <v>50</v>
      </c>
      <c r="C141" s="76"/>
      <c r="D141" s="76"/>
      <c r="E141" s="77">
        <f>+E140+E136+E132+E128</f>
        <v>644.385</v>
      </c>
      <c r="F141" s="77">
        <f>+F140+F136+F132+F128</f>
        <v>1469.4969999999998</v>
      </c>
      <c r="G141" s="77">
        <f>+G140+G136+G132+G128</f>
        <v>424.4930000000001</v>
      </c>
      <c r="H141" s="77">
        <f>+H140+H136+H132+H128</f>
        <v>2538.375</v>
      </c>
    </row>
    <row r="142" spans="2:8" ht="15" customHeight="1" outlineLevel="2">
      <c r="B142" s="76">
        <v>2010</v>
      </c>
      <c r="C142" s="76" t="s">
        <v>79</v>
      </c>
      <c r="D142" s="76" t="s">
        <v>66</v>
      </c>
      <c r="E142" s="71">
        <v>0</v>
      </c>
      <c r="F142" s="71">
        <v>0</v>
      </c>
      <c r="G142" s="71">
        <v>0</v>
      </c>
      <c r="H142" s="72">
        <f>SUM(E142:G142)</f>
        <v>0</v>
      </c>
    </row>
    <row r="143" spans="2:8" ht="15" customHeight="1" outlineLevel="2">
      <c r="B143" s="76"/>
      <c r="C143" s="76"/>
      <c r="D143" s="76" t="s">
        <v>67</v>
      </c>
      <c r="E143" s="71">
        <v>0</v>
      </c>
      <c r="F143" s="71">
        <v>0</v>
      </c>
      <c r="G143" s="71">
        <v>0</v>
      </c>
      <c r="H143" s="72">
        <f>SUM(E143:G143)</f>
        <v>0</v>
      </c>
    </row>
    <row r="144" spans="2:8" ht="15" customHeight="1" outlineLevel="2">
      <c r="B144" s="76"/>
      <c r="C144" s="76"/>
      <c r="D144" s="76" t="s">
        <v>21</v>
      </c>
      <c r="E144" s="71">
        <v>0</v>
      </c>
      <c r="F144" s="71">
        <v>0</v>
      </c>
      <c r="G144" s="71">
        <v>0</v>
      </c>
      <c r="H144" s="72">
        <f>SUM(E144:G144)</f>
        <v>0</v>
      </c>
    </row>
    <row r="145" spans="2:8" ht="15" customHeight="1" outlineLevel="1">
      <c r="B145" s="76"/>
      <c r="C145" s="76" t="s">
        <v>80</v>
      </c>
      <c r="D145" s="76"/>
      <c r="E145" s="75">
        <f>SUM(E142:E144)</f>
        <v>0</v>
      </c>
      <c r="F145" s="75">
        <f>SUM(F142:F144)</f>
        <v>0</v>
      </c>
      <c r="G145" s="75">
        <f>SUM(G142:G144)</f>
        <v>0</v>
      </c>
      <c r="H145" s="75">
        <f>SUM(H142:H144)</f>
        <v>0</v>
      </c>
    </row>
    <row r="146" spans="2:8" ht="15" customHeight="1" outlineLevel="2">
      <c r="B146" s="76"/>
      <c r="C146" s="76" t="s">
        <v>69</v>
      </c>
      <c r="D146" s="76" t="s">
        <v>66</v>
      </c>
      <c r="E146" s="71">
        <v>113.126</v>
      </c>
      <c r="F146" s="71">
        <v>343.14244999999994</v>
      </c>
      <c r="G146" s="71">
        <v>141.57089000000005</v>
      </c>
      <c r="H146" s="72">
        <f>SUM(E146:G146)</f>
        <v>597.83934</v>
      </c>
    </row>
    <row r="147" spans="2:8" ht="15" customHeight="1" outlineLevel="2">
      <c r="B147" s="76"/>
      <c r="C147" s="76"/>
      <c r="D147" s="76" t="s">
        <v>67</v>
      </c>
      <c r="E147" s="71">
        <v>373.68230000000005</v>
      </c>
      <c r="F147" s="71">
        <v>586.0545010000001</v>
      </c>
      <c r="G147" s="71">
        <v>314.6441100000001</v>
      </c>
      <c r="H147" s="72">
        <f>SUM(E147:G147)</f>
        <v>1274.3809110000002</v>
      </c>
    </row>
    <row r="148" spans="2:8" ht="15" customHeight="1" outlineLevel="2">
      <c r="B148" s="76"/>
      <c r="C148" s="76"/>
      <c r="D148" s="76" t="s">
        <v>21</v>
      </c>
      <c r="E148" s="71">
        <v>0</v>
      </c>
      <c r="F148" s="71">
        <v>0</v>
      </c>
      <c r="G148" s="71">
        <v>0.10632</v>
      </c>
      <c r="H148" s="72">
        <f>SUM(E148:G148)</f>
        <v>0.10632</v>
      </c>
    </row>
    <row r="149" spans="2:8" ht="15" customHeight="1" outlineLevel="1">
      <c r="B149" s="76"/>
      <c r="C149" s="76" t="s">
        <v>70</v>
      </c>
      <c r="D149" s="76"/>
      <c r="E149" s="75">
        <f>SUM(E146:E148)</f>
        <v>486.80830000000003</v>
      </c>
      <c r="F149" s="75">
        <f>SUM(F146:F148)</f>
        <v>929.196951</v>
      </c>
      <c r="G149" s="75">
        <f>SUM(G146:G148)</f>
        <v>456.3213200000001</v>
      </c>
      <c r="H149" s="75">
        <f>SUM(H146:H148)</f>
        <v>1872.3265710000003</v>
      </c>
    </row>
    <row r="150" spans="2:8" ht="15" customHeight="1" outlineLevel="2">
      <c r="B150" s="76"/>
      <c r="C150" s="76" t="s">
        <v>71</v>
      </c>
      <c r="D150" s="76" t="s">
        <v>66</v>
      </c>
      <c r="E150" s="71">
        <v>57.62495799999999</v>
      </c>
      <c r="F150" s="71">
        <v>107.80187000000001</v>
      </c>
      <c r="G150" s="71">
        <v>0</v>
      </c>
      <c r="H150" s="72">
        <f>SUM(E150:G150)</f>
        <v>165.426828</v>
      </c>
    </row>
    <row r="151" spans="2:8" ht="15" customHeight="1" outlineLevel="2">
      <c r="B151" s="76"/>
      <c r="C151" s="76"/>
      <c r="D151" s="76" t="s">
        <v>67</v>
      </c>
      <c r="E151" s="71">
        <v>0</v>
      </c>
      <c r="F151" s="71">
        <v>0</v>
      </c>
      <c r="G151" s="71">
        <v>0</v>
      </c>
      <c r="H151" s="72">
        <f>SUM(E151:G151)</f>
        <v>0</v>
      </c>
    </row>
    <row r="152" spans="2:8" ht="15" customHeight="1" outlineLevel="2">
      <c r="B152" s="76"/>
      <c r="C152" s="76"/>
      <c r="D152" s="76" t="s">
        <v>21</v>
      </c>
      <c r="E152" s="71">
        <v>0</v>
      </c>
      <c r="F152" s="71">
        <v>0</v>
      </c>
      <c r="G152" s="71">
        <v>0</v>
      </c>
      <c r="H152" s="72">
        <f>SUM(E152:G152)</f>
        <v>0</v>
      </c>
    </row>
    <row r="153" spans="2:8" ht="15" customHeight="1" outlineLevel="1">
      <c r="B153" s="76"/>
      <c r="C153" s="76" t="s">
        <v>72</v>
      </c>
      <c r="D153" s="76"/>
      <c r="E153" s="75">
        <f>SUM(E150:E152)</f>
        <v>57.62495799999999</v>
      </c>
      <c r="F153" s="75">
        <f>SUM(F150:F152)</f>
        <v>107.80187000000001</v>
      </c>
      <c r="G153" s="75">
        <f>SUM(G150:G152)</f>
        <v>0</v>
      </c>
      <c r="H153" s="75">
        <f>SUM(H150:H152)</f>
        <v>165.426828</v>
      </c>
    </row>
    <row r="154" spans="2:8" ht="15" customHeight="1" outlineLevel="2">
      <c r="B154" s="76"/>
      <c r="C154" s="76" t="s">
        <v>73</v>
      </c>
      <c r="D154" s="76" t="s">
        <v>66</v>
      </c>
      <c r="E154" s="71">
        <v>0</v>
      </c>
      <c r="F154" s="71">
        <v>0</v>
      </c>
      <c r="G154" s="71">
        <v>2.98355</v>
      </c>
      <c r="H154" s="72">
        <f>SUM(E154:G154)</f>
        <v>2.98355</v>
      </c>
    </row>
    <row r="155" spans="2:8" ht="15" customHeight="1" outlineLevel="2">
      <c r="B155" s="76"/>
      <c r="C155" s="76"/>
      <c r="D155" s="76" t="s">
        <v>67</v>
      </c>
      <c r="E155" s="71">
        <v>0</v>
      </c>
      <c r="F155" s="71">
        <v>228.86932000000002</v>
      </c>
      <c r="G155" s="71">
        <v>32.68716</v>
      </c>
      <c r="H155" s="72">
        <f>SUM(E155:G155)</f>
        <v>261.55648</v>
      </c>
    </row>
    <row r="156" spans="2:8" ht="15" customHeight="1" outlineLevel="2">
      <c r="B156" s="76"/>
      <c r="C156" s="76"/>
      <c r="D156" s="76" t="s">
        <v>21</v>
      </c>
      <c r="E156" s="71">
        <v>0</v>
      </c>
      <c r="F156" s="71">
        <v>0</v>
      </c>
      <c r="G156" s="71">
        <v>0.45025</v>
      </c>
      <c r="H156" s="72">
        <f>SUM(E156:G156)</f>
        <v>0.45025</v>
      </c>
    </row>
    <row r="157" spans="2:8" ht="15" customHeight="1" outlineLevel="1">
      <c r="B157" s="76"/>
      <c r="C157" s="76" t="s">
        <v>74</v>
      </c>
      <c r="D157" s="76"/>
      <c r="E157" s="75">
        <f>SUM(E154:E156)</f>
        <v>0</v>
      </c>
      <c r="F157" s="75">
        <f>SUM(F154:F156)</f>
        <v>228.86932000000002</v>
      </c>
      <c r="G157" s="75">
        <f>SUM(G154:G156)</f>
        <v>36.12096</v>
      </c>
      <c r="H157" s="75">
        <f>SUM(H154:H156)</f>
        <v>264.99028</v>
      </c>
    </row>
    <row r="158" spans="2:8" ht="15">
      <c r="B158" s="76" t="s">
        <v>82</v>
      </c>
      <c r="C158" s="76"/>
      <c r="D158" s="76"/>
      <c r="E158" s="77">
        <f>+E157+E153+E149+E145</f>
        <v>544.433258</v>
      </c>
      <c r="F158" s="77">
        <f>+F157+F153+F149+F145</f>
        <v>1265.868141</v>
      </c>
      <c r="G158" s="77">
        <f>+G157+G153+G149+G145</f>
        <v>492.4422800000001</v>
      </c>
      <c r="H158" s="77">
        <f>+H157+H153+H149+H145</f>
        <v>2302.743679</v>
      </c>
    </row>
    <row r="159" spans="2:8" ht="15" customHeight="1" outlineLevel="2">
      <c r="B159" s="76">
        <v>2011</v>
      </c>
      <c r="C159" s="76" t="s">
        <v>79</v>
      </c>
      <c r="D159" s="76" t="s">
        <v>66</v>
      </c>
      <c r="E159" s="71">
        <v>0</v>
      </c>
      <c r="F159" s="71">
        <v>0</v>
      </c>
      <c r="G159" s="71">
        <v>0</v>
      </c>
      <c r="H159" s="72">
        <f>SUM(E159:G159)</f>
        <v>0</v>
      </c>
    </row>
    <row r="160" spans="2:8" ht="15" customHeight="1" outlineLevel="2">
      <c r="B160" s="76"/>
      <c r="C160" s="76"/>
      <c r="D160" s="76" t="s">
        <v>67</v>
      </c>
      <c r="E160" s="71">
        <v>0</v>
      </c>
      <c r="F160" s="71">
        <v>0</v>
      </c>
      <c r="G160" s="71">
        <v>0</v>
      </c>
      <c r="H160" s="72">
        <f>SUM(E160:G160)</f>
        <v>0</v>
      </c>
    </row>
    <row r="161" spans="2:8" ht="15" customHeight="1" outlineLevel="2">
      <c r="B161" s="76"/>
      <c r="C161" s="76"/>
      <c r="D161" s="76" t="s">
        <v>21</v>
      </c>
      <c r="E161" s="71">
        <v>0</v>
      </c>
      <c r="F161" s="71">
        <v>0</v>
      </c>
      <c r="G161" s="71">
        <v>0</v>
      </c>
      <c r="H161" s="72">
        <f>SUM(E161:G161)</f>
        <v>0</v>
      </c>
    </row>
    <row r="162" spans="2:8" ht="15" customHeight="1" outlineLevel="1">
      <c r="B162" s="76"/>
      <c r="C162" s="76" t="s">
        <v>80</v>
      </c>
      <c r="D162" s="76"/>
      <c r="E162" s="75">
        <f>SUM(E159:E161)</f>
        <v>0</v>
      </c>
      <c r="F162" s="75">
        <f>SUM(F159:F161)</f>
        <v>0</v>
      </c>
      <c r="G162" s="75">
        <f>SUM(G159:G161)</f>
        <v>0</v>
      </c>
      <c r="H162" s="75">
        <f>SUM(H159:H161)</f>
        <v>0</v>
      </c>
    </row>
    <row r="163" spans="2:8" ht="15" customHeight="1" outlineLevel="2">
      <c r="B163" s="76"/>
      <c r="C163" s="76" t="s">
        <v>69</v>
      </c>
      <c r="D163" s="76" t="s">
        <v>66</v>
      </c>
      <c r="E163" s="71">
        <v>75.9509</v>
      </c>
      <c r="F163" s="71">
        <v>291.70709500000004</v>
      </c>
      <c r="G163" s="71">
        <v>180.61325000000002</v>
      </c>
      <c r="H163" s="72">
        <f>SUM(E163:G163)</f>
        <v>548.271245</v>
      </c>
    </row>
    <row r="164" spans="2:8" ht="15" customHeight="1" outlineLevel="2">
      <c r="B164" s="76"/>
      <c r="C164" s="76"/>
      <c r="D164" s="76" t="s">
        <v>67</v>
      </c>
      <c r="E164" s="71">
        <v>337.297828</v>
      </c>
      <c r="F164" s="71">
        <v>499.72907899999996</v>
      </c>
      <c r="G164" s="71">
        <v>284.189059</v>
      </c>
      <c r="H164" s="72">
        <f>SUM(E164:G164)</f>
        <v>1121.215966</v>
      </c>
    </row>
    <row r="165" spans="2:8" ht="15" customHeight="1" outlineLevel="2">
      <c r="B165" s="76"/>
      <c r="C165" s="76"/>
      <c r="D165" s="76" t="s">
        <v>21</v>
      </c>
      <c r="E165" s="71">
        <v>0.038020000000000005</v>
      </c>
      <c r="F165" s="71">
        <v>0</v>
      </c>
      <c r="G165" s="71">
        <v>0.02818</v>
      </c>
      <c r="H165" s="72">
        <f>SUM(E165:G165)</f>
        <v>0.06620000000000001</v>
      </c>
    </row>
    <row r="166" spans="2:8" ht="15" customHeight="1" outlineLevel="1">
      <c r="B166" s="76"/>
      <c r="C166" s="76" t="s">
        <v>70</v>
      </c>
      <c r="D166" s="76"/>
      <c r="E166" s="75">
        <f>SUM(E163:E165)</f>
        <v>413.286748</v>
      </c>
      <c r="F166" s="75">
        <f>SUM(F163:F165)</f>
        <v>791.4361739999999</v>
      </c>
      <c r="G166" s="75">
        <f>SUM(G163:G165)</f>
        <v>464.83048900000006</v>
      </c>
      <c r="H166" s="75">
        <f>SUM(H163:H165)</f>
        <v>1669.553411</v>
      </c>
    </row>
    <row r="167" spans="2:8" ht="15" customHeight="1" outlineLevel="2">
      <c r="B167" s="76"/>
      <c r="C167" s="76" t="s">
        <v>71</v>
      </c>
      <c r="D167" s="76" t="s">
        <v>66</v>
      </c>
      <c r="E167" s="71">
        <v>119.79608200000001</v>
      </c>
      <c r="F167" s="71">
        <v>92.961168</v>
      </c>
      <c r="G167" s="71">
        <v>0</v>
      </c>
      <c r="H167" s="72">
        <f>SUM(E167:G167)</f>
        <v>212.75725</v>
      </c>
    </row>
    <row r="168" spans="2:8" ht="15" customHeight="1" outlineLevel="2">
      <c r="B168" s="76"/>
      <c r="C168" s="76"/>
      <c r="D168" s="76" t="s">
        <v>67</v>
      </c>
      <c r="E168" s="71">
        <v>4.852384</v>
      </c>
      <c r="F168" s="71">
        <v>0</v>
      </c>
      <c r="G168" s="71">
        <v>0</v>
      </c>
      <c r="H168" s="72">
        <f>SUM(E168:G168)</f>
        <v>4.852384</v>
      </c>
    </row>
    <row r="169" spans="2:8" ht="15" customHeight="1" outlineLevel="2">
      <c r="B169" s="76"/>
      <c r="C169" s="76"/>
      <c r="D169" s="76" t="s">
        <v>21</v>
      </c>
      <c r="E169" s="71">
        <v>0</v>
      </c>
      <c r="F169" s="71">
        <v>0</v>
      </c>
      <c r="G169" s="71">
        <v>0</v>
      </c>
      <c r="H169" s="72">
        <f>SUM(E169:G169)</f>
        <v>0</v>
      </c>
    </row>
    <row r="170" spans="2:8" ht="15" customHeight="1" outlineLevel="1">
      <c r="B170" s="76"/>
      <c r="C170" s="76" t="s">
        <v>72</v>
      </c>
      <c r="D170" s="76"/>
      <c r="E170" s="75">
        <f>SUM(E167:E169)</f>
        <v>124.64846600000001</v>
      </c>
      <c r="F170" s="75">
        <f>SUM(F167:F169)</f>
        <v>92.961168</v>
      </c>
      <c r="G170" s="75">
        <f>SUM(G167:G169)</f>
        <v>0</v>
      </c>
      <c r="H170" s="75">
        <f>SUM(H167:H169)</f>
        <v>217.609634</v>
      </c>
    </row>
    <row r="171" spans="2:8" ht="15" customHeight="1" outlineLevel="2">
      <c r="B171" s="76"/>
      <c r="C171" s="76" t="s">
        <v>73</v>
      </c>
      <c r="D171" s="76" t="s">
        <v>66</v>
      </c>
      <c r="E171" s="71">
        <v>0</v>
      </c>
      <c r="F171" s="71">
        <v>0</v>
      </c>
      <c r="G171" s="71">
        <v>3.19175</v>
      </c>
      <c r="H171" s="72">
        <f>SUM(E171:G171)</f>
        <v>3.19175</v>
      </c>
    </row>
    <row r="172" spans="2:8" ht="15" customHeight="1" outlineLevel="2">
      <c r="B172" s="76"/>
      <c r="C172" s="76"/>
      <c r="D172" s="76" t="s">
        <v>67</v>
      </c>
      <c r="E172" s="71">
        <v>0</v>
      </c>
      <c r="F172" s="71">
        <v>276.57245900000004</v>
      </c>
      <c r="G172" s="71">
        <v>33.02906</v>
      </c>
      <c r="H172" s="72">
        <f>SUM(E172:G172)</f>
        <v>309.60151900000005</v>
      </c>
    </row>
    <row r="173" spans="2:8" ht="15" customHeight="1" outlineLevel="2">
      <c r="B173" s="76"/>
      <c r="C173" s="76"/>
      <c r="D173" s="76" t="s">
        <v>21</v>
      </c>
      <c r="E173" s="71">
        <v>0</v>
      </c>
      <c r="F173" s="71">
        <v>0</v>
      </c>
      <c r="G173" s="71">
        <v>0.0631</v>
      </c>
      <c r="H173" s="72">
        <f>SUM(E173:G173)</f>
        <v>0.0631</v>
      </c>
    </row>
    <row r="174" spans="2:8" ht="15" customHeight="1" outlineLevel="1">
      <c r="B174" s="76"/>
      <c r="C174" s="76" t="s">
        <v>74</v>
      </c>
      <c r="D174" s="76"/>
      <c r="E174" s="75">
        <f>SUM(E171:E173)</f>
        <v>0</v>
      </c>
      <c r="F174" s="75">
        <f>SUM(F171:F173)</f>
        <v>276.57245900000004</v>
      </c>
      <c r="G174" s="75">
        <f>SUM(G171:G173)</f>
        <v>36.28391</v>
      </c>
      <c r="H174" s="75">
        <f>SUM(H171:H173)</f>
        <v>312.8563690000001</v>
      </c>
    </row>
    <row r="175" spans="2:8" ht="15">
      <c r="B175" s="76" t="s">
        <v>51</v>
      </c>
      <c r="C175" s="76"/>
      <c r="D175" s="76"/>
      <c r="E175" s="77">
        <f>+E174+E170+E166+E162</f>
        <v>537.935214</v>
      </c>
      <c r="F175" s="77">
        <f>+F174+F170+F166+F162</f>
        <v>1160.969801</v>
      </c>
      <c r="G175" s="77">
        <f>+G174+G170+G166+G162</f>
        <v>501.11439900000005</v>
      </c>
      <c r="H175" s="77">
        <f>+H174+H170+H166+H162</f>
        <v>2200.0194140000003</v>
      </c>
    </row>
    <row r="176" spans="2:8" ht="15" customHeight="1" outlineLevel="2">
      <c r="B176" s="76">
        <v>2012</v>
      </c>
      <c r="C176" s="76" t="s">
        <v>79</v>
      </c>
      <c r="D176" s="76" t="s">
        <v>66</v>
      </c>
      <c r="E176" s="71">
        <v>0</v>
      </c>
      <c r="F176" s="71">
        <v>0</v>
      </c>
      <c r="G176" s="71">
        <v>0</v>
      </c>
      <c r="H176" s="72">
        <f>SUM(E176:G176)</f>
        <v>0</v>
      </c>
    </row>
    <row r="177" spans="2:8" ht="15" customHeight="1" outlineLevel="2">
      <c r="B177" s="76"/>
      <c r="C177" s="76"/>
      <c r="D177" s="76" t="s">
        <v>67</v>
      </c>
      <c r="E177" s="71">
        <v>0</v>
      </c>
      <c r="F177" s="71">
        <v>0</v>
      </c>
      <c r="G177" s="71">
        <v>0</v>
      </c>
      <c r="H177" s="72">
        <f>SUM(E177:G177)</f>
        <v>0</v>
      </c>
    </row>
    <row r="178" spans="2:8" ht="15" customHeight="1" outlineLevel="2">
      <c r="B178" s="76"/>
      <c r="C178" s="76"/>
      <c r="D178" s="76" t="s">
        <v>21</v>
      </c>
      <c r="E178" s="71">
        <v>0</v>
      </c>
      <c r="F178" s="71">
        <v>0</v>
      </c>
      <c r="G178" s="71">
        <v>0</v>
      </c>
      <c r="H178" s="72">
        <f>SUM(E178:G178)</f>
        <v>0</v>
      </c>
    </row>
    <row r="179" spans="2:8" ht="15" customHeight="1" outlineLevel="1">
      <c r="B179" s="76"/>
      <c r="C179" s="76" t="s">
        <v>80</v>
      </c>
      <c r="D179" s="76"/>
      <c r="E179" s="75">
        <f>SUM(E176:E178)</f>
        <v>0</v>
      </c>
      <c r="F179" s="75">
        <f>SUM(F176:F178)</f>
        <v>0</v>
      </c>
      <c r="G179" s="75">
        <f>SUM(G176:G178)</f>
        <v>0</v>
      </c>
      <c r="H179" s="75">
        <f>SUM(H176:H178)</f>
        <v>0</v>
      </c>
    </row>
    <row r="180" spans="2:8" ht="15" customHeight="1" outlineLevel="2">
      <c r="B180" s="76"/>
      <c r="C180" s="76" t="s">
        <v>69</v>
      </c>
      <c r="D180" s="76" t="s">
        <v>66</v>
      </c>
      <c r="E180" s="71">
        <v>64.02653000000001</v>
      </c>
      <c r="F180" s="71">
        <v>204.8605</v>
      </c>
      <c r="G180" s="71">
        <v>132.298789</v>
      </c>
      <c r="H180" s="72">
        <f>SUM(E180:G180)</f>
        <v>401.185819</v>
      </c>
    </row>
    <row r="181" spans="2:8" ht="15" customHeight="1" outlineLevel="2">
      <c r="B181" s="76"/>
      <c r="C181" s="76"/>
      <c r="D181" s="76" t="s">
        <v>67</v>
      </c>
      <c r="E181" s="71">
        <v>341.97053999999997</v>
      </c>
      <c r="F181" s="71">
        <v>484.6254410000002</v>
      </c>
      <c r="G181" s="71">
        <v>247.548349</v>
      </c>
      <c r="H181" s="72">
        <f>SUM(E181:G181)</f>
        <v>1074.14433</v>
      </c>
    </row>
    <row r="182" spans="2:8" ht="15" customHeight="1" outlineLevel="2">
      <c r="B182" s="76"/>
      <c r="C182" s="76"/>
      <c r="D182" s="76" t="s">
        <v>21</v>
      </c>
      <c r="E182" s="71">
        <v>0</v>
      </c>
      <c r="F182" s="71">
        <v>0.01494</v>
      </c>
      <c r="G182" s="71">
        <v>0.02396</v>
      </c>
      <c r="H182" s="72">
        <f>SUM(E182:G182)</f>
        <v>0.0389</v>
      </c>
    </row>
    <row r="183" spans="2:8" ht="15" customHeight="1" outlineLevel="1">
      <c r="B183" s="76"/>
      <c r="C183" s="76" t="s">
        <v>70</v>
      </c>
      <c r="D183" s="76"/>
      <c r="E183" s="75">
        <f>SUM(E180:E182)</f>
        <v>405.99707</v>
      </c>
      <c r="F183" s="75">
        <f>SUM(F180:F182)</f>
        <v>689.5008810000002</v>
      </c>
      <c r="G183" s="75">
        <f>SUM(G180:G182)</f>
        <v>379.87109799999996</v>
      </c>
      <c r="H183" s="75">
        <f>SUM(H180:H182)</f>
        <v>1475.3690490000001</v>
      </c>
    </row>
    <row r="184" spans="2:8" ht="15" customHeight="1" outlineLevel="2">
      <c r="B184" s="76"/>
      <c r="C184" s="76" t="s">
        <v>71</v>
      </c>
      <c r="D184" s="76" t="s">
        <v>66</v>
      </c>
      <c r="E184" s="71">
        <v>115.16342000000002</v>
      </c>
      <c r="F184" s="71">
        <v>110.28103</v>
      </c>
      <c r="G184" s="71">
        <v>0</v>
      </c>
      <c r="H184" s="72">
        <f>SUM(E184:G184)</f>
        <v>225.44445000000002</v>
      </c>
    </row>
    <row r="185" spans="2:8" ht="15" customHeight="1" outlineLevel="2">
      <c r="B185" s="76"/>
      <c r="C185" s="76"/>
      <c r="D185" s="76" t="s">
        <v>67</v>
      </c>
      <c r="E185" s="71">
        <v>0.8271900000000002</v>
      </c>
      <c r="F185" s="71">
        <v>0</v>
      </c>
      <c r="G185" s="71">
        <v>0</v>
      </c>
      <c r="H185" s="72">
        <f>SUM(E185:G185)</f>
        <v>0.8271900000000002</v>
      </c>
    </row>
    <row r="186" spans="2:8" ht="15" customHeight="1" outlineLevel="2">
      <c r="B186" s="76"/>
      <c r="C186" s="76"/>
      <c r="D186" s="76" t="s">
        <v>21</v>
      </c>
      <c r="E186" s="71">
        <v>0</v>
      </c>
      <c r="F186" s="71">
        <v>0</v>
      </c>
      <c r="G186" s="71">
        <v>0</v>
      </c>
      <c r="H186" s="72">
        <f>SUM(E186:G186)</f>
        <v>0</v>
      </c>
    </row>
    <row r="187" spans="2:8" ht="15" customHeight="1" outlineLevel="1">
      <c r="B187" s="76"/>
      <c r="C187" s="76" t="s">
        <v>72</v>
      </c>
      <c r="D187" s="76"/>
      <c r="E187" s="75">
        <f>SUM(E184:E186)</f>
        <v>115.99061000000002</v>
      </c>
      <c r="F187" s="75">
        <f>SUM(F184:F186)</f>
        <v>110.28103</v>
      </c>
      <c r="G187" s="75">
        <f>SUM(G184:G186)</f>
        <v>0</v>
      </c>
      <c r="H187" s="75">
        <f>SUM(H184:H186)</f>
        <v>226.27164000000002</v>
      </c>
    </row>
    <row r="188" spans="2:8" ht="15" customHeight="1" outlineLevel="2">
      <c r="B188" s="76"/>
      <c r="C188" s="76" t="s">
        <v>73</v>
      </c>
      <c r="D188" s="76" t="s">
        <v>66</v>
      </c>
      <c r="E188" s="71">
        <v>0</v>
      </c>
      <c r="F188" s="71">
        <v>0</v>
      </c>
      <c r="G188" s="71">
        <v>1.1551</v>
      </c>
      <c r="H188" s="72">
        <f>SUM(E188:G188)</f>
        <v>1.1551</v>
      </c>
    </row>
    <row r="189" spans="2:8" ht="15" customHeight="1" outlineLevel="2">
      <c r="B189" s="76"/>
      <c r="C189" s="76"/>
      <c r="D189" s="76" t="s">
        <v>67</v>
      </c>
      <c r="E189" s="71">
        <v>0</v>
      </c>
      <c r="F189" s="71">
        <v>428.82399200000003</v>
      </c>
      <c r="G189" s="71">
        <v>31.056420000000003</v>
      </c>
      <c r="H189" s="72">
        <f>SUM(E189:G189)</f>
        <v>459.88041200000004</v>
      </c>
    </row>
    <row r="190" spans="2:8" ht="15" customHeight="1" outlineLevel="2">
      <c r="B190" s="76"/>
      <c r="C190" s="76"/>
      <c r="D190" s="76" t="s">
        <v>21</v>
      </c>
      <c r="E190" s="71">
        <v>0</v>
      </c>
      <c r="F190" s="71">
        <v>0</v>
      </c>
      <c r="G190" s="71">
        <v>0.0686</v>
      </c>
      <c r="H190" s="72">
        <f>SUM(E190:G190)</f>
        <v>0.0686</v>
      </c>
    </row>
    <row r="191" spans="2:8" ht="15" customHeight="1" outlineLevel="1">
      <c r="B191" s="76"/>
      <c r="C191" s="76" t="s">
        <v>74</v>
      </c>
      <c r="D191" s="76"/>
      <c r="E191" s="75">
        <f>SUM(E188:E190)</f>
        <v>0</v>
      </c>
      <c r="F191" s="75">
        <f>SUM(F188:F190)</f>
        <v>428.82399200000003</v>
      </c>
      <c r="G191" s="75">
        <f>SUM(G188:G190)</f>
        <v>32.28012</v>
      </c>
      <c r="H191" s="75">
        <f>SUM(H188:H190)</f>
        <v>461.10411200000004</v>
      </c>
    </row>
    <row r="192" spans="2:8" ht="15">
      <c r="B192" s="76" t="s">
        <v>52</v>
      </c>
      <c r="C192" s="76"/>
      <c r="D192" s="76"/>
      <c r="E192" s="77">
        <f>+E191+E187+E183+E179</f>
        <v>521.9876800000001</v>
      </c>
      <c r="F192" s="77">
        <f>+F191+F187+F183+F179</f>
        <v>1228.6059030000001</v>
      </c>
      <c r="G192" s="77">
        <f>+G191+G187+G183+G179</f>
        <v>412.151218</v>
      </c>
      <c r="H192" s="77">
        <f>+H191+H187+H183+H179</f>
        <v>2162.7448010000003</v>
      </c>
    </row>
    <row r="193" spans="2:8" ht="15" outlineLevel="2">
      <c r="B193" s="105" t="s">
        <v>83</v>
      </c>
      <c r="C193" s="106" t="s">
        <v>79</v>
      </c>
      <c r="D193" s="70" t="s">
        <v>66</v>
      </c>
      <c r="E193" s="71">
        <v>0</v>
      </c>
      <c r="F193" s="71">
        <v>0</v>
      </c>
      <c r="G193" s="71">
        <v>0</v>
      </c>
      <c r="H193" s="72">
        <f>SUM(E193:G193)</f>
        <v>0</v>
      </c>
    </row>
    <row r="194" spans="2:8" ht="15" outlineLevel="2">
      <c r="B194" s="105"/>
      <c r="C194" s="106"/>
      <c r="D194" s="70" t="s">
        <v>67</v>
      </c>
      <c r="E194" s="71">
        <v>0</v>
      </c>
      <c r="F194" s="71">
        <v>0</v>
      </c>
      <c r="G194" s="71">
        <v>0</v>
      </c>
      <c r="H194" s="72">
        <f>SUM(E194:G194)</f>
        <v>0</v>
      </c>
    </row>
    <row r="195" spans="2:8" ht="15" outlineLevel="2">
      <c r="B195" s="105"/>
      <c r="C195" s="106"/>
      <c r="D195" s="70" t="s">
        <v>21</v>
      </c>
      <c r="E195" s="71">
        <v>0</v>
      </c>
      <c r="F195" s="71">
        <v>0</v>
      </c>
      <c r="G195" s="71">
        <v>0</v>
      </c>
      <c r="H195" s="72">
        <f>SUM(E195:G195)</f>
        <v>0</v>
      </c>
    </row>
    <row r="196" spans="2:8" ht="15" outlineLevel="1">
      <c r="B196" s="105"/>
      <c r="C196" s="73" t="s">
        <v>80</v>
      </c>
      <c r="D196" s="74"/>
      <c r="E196" s="75">
        <f>SUM(E193:E195)</f>
        <v>0</v>
      </c>
      <c r="F196" s="75">
        <f>SUM(F193:F195)</f>
        <v>0</v>
      </c>
      <c r="G196" s="75">
        <f>SUM(G193:G195)</f>
        <v>0</v>
      </c>
      <c r="H196" s="75">
        <f>SUM(H193:H195)</f>
        <v>0</v>
      </c>
    </row>
    <row r="197" spans="2:8" ht="15" outlineLevel="2">
      <c r="B197" s="105"/>
      <c r="C197" s="106" t="s">
        <v>69</v>
      </c>
      <c r="D197" s="70" t="s">
        <v>66</v>
      </c>
      <c r="E197" s="2">
        <f>'[4]Landfill Inputs Trend'!E197</f>
        <v>149758.316</v>
      </c>
      <c r="F197" s="2">
        <f>'[4]Landfill Inputs Trend'!F197</f>
        <v>434914.2799999999</v>
      </c>
      <c r="G197" s="2">
        <f>'[4]Landfill Inputs Trend'!G197</f>
        <v>104757.52</v>
      </c>
      <c r="H197" s="1">
        <f>SUM(E197:G197)</f>
        <v>689430.1159999999</v>
      </c>
    </row>
    <row r="198" spans="2:8" ht="15" outlineLevel="2">
      <c r="B198" s="105"/>
      <c r="C198" s="106"/>
      <c r="D198" s="70" t="s">
        <v>67</v>
      </c>
      <c r="E198" s="2">
        <f>'[4]Landfill Inputs Trend'!E198</f>
        <v>183647.79</v>
      </c>
      <c r="F198" s="2">
        <f>'[4]Landfill Inputs Trend'!F198</f>
        <v>261597.25999999995</v>
      </c>
      <c r="G198" s="2">
        <f>'[4]Landfill Inputs Trend'!G198</f>
        <v>194943.42</v>
      </c>
      <c r="H198" s="1">
        <f>SUM(E198:G198)</f>
        <v>640188.47</v>
      </c>
    </row>
    <row r="199" spans="2:8" ht="15" outlineLevel="2">
      <c r="B199" s="105"/>
      <c r="C199" s="106"/>
      <c r="D199" s="70" t="s">
        <v>21</v>
      </c>
      <c r="E199" s="2">
        <f>'[4]Landfill Inputs Trend'!E199</f>
        <v>0</v>
      </c>
      <c r="F199" s="2">
        <f>'[4]Landfill Inputs Trend'!F199</f>
        <v>0</v>
      </c>
      <c r="G199" s="2">
        <f>'[4]Landfill Inputs Trend'!G199</f>
        <v>43.120000000000005</v>
      </c>
      <c r="H199" s="1">
        <f>SUM(E199:G199)</f>
        <v>43.120000000000005</v>
      </c>
    </row>
    <row r="200" spans="2:8" ht="15" outlineLevel="1">
      <c r="B200" s="105"/>
      <c r="C200" s="73" t="s">
        <v>70</v>
      </c>
      <c r="D200" s="74"/>
      <c r="E200" s="78">
        <f>SUM(E197:E199)</f>
        <v>333406.106</v>
      </c>
      <c r="F200" s="78">
        <f>SUM(F197:F199)</f>
        <v>696511.5399999998</v>
      </c>
      <c r="G200" s="78">
        <f>SUM(G197:G199)</f>
        <v>299744.06</v>
      </c>
      <c r="H200" s="78">
        <f>SUM(H197:H199)</f>
        <v>1329661.706</v>
      </c>
    </row>
    <row r="201" spans="2:8" ht="15" outlineLevel="2">
      <c r="B201" s="105"/>
      <c r="C201" s="105" t="s">
        <v>71</v>
      </c>
      <c r="D201" s="70" t="s">
        <v>66</v>
      </c>
      <c r="E201" s="2">
        <f>'[4]Landfill Inputs Trend'!E201</f>
        <v>114561.44</v>
      </c>
      <c r="F201" s="2">
        <f>'[4]Landfill Inputs Trend'!F201</f>
        <v>129796.08</v>
      </c>
      <c r="G201" s="2">
        <f>'[4]Landfill Inputs Trend'!G201</f>
        <v>0</v>
      </c>
      <c r="H201" s="1">
        <f>SUM(E201:G201)</f>
        <v>244357.52000000002</v>
      </c>
    </row>
    <row r="202" spans="2:8" ht="15" outlineLevel="2">
      <c r="B202" s="105"/>
      <c r="C202" s="105"/>
      <c r="D202" s="70" t="s">
        <v>67</v>
      </c>
      <c r="E202" s="2">
        <f>'[4]Landfill Inputs Trend'!E202</f>
        <v>1478.29</v>
      </c>
      <c r="F202" s="2">
        <f>'[4]Landfill Inputs Trend'!F202</f>
        <v>0</v>
      </c>
      <c r="G202" s="2">
        <f>'[4]Landfill Inputs Trend'!G202</f>
        <v>0</v>
      </c>
      <c r="H202" s="1">
        <f>SUM(E202:G202)</f>
        <v>1478.29</v>
      </c>
    </row>
    <row r="203" spans="2:8" ht="15" outlineLevel="2">
      <c r="B203" s="105"/>
      <c r="C203" s="105"/>
      <c r="D203" s="70" t="s">
        <v>21</v>
      </c>
      <c r="E203" s="2">
        <f>'[4]Landfill Inputs Trend'!E203</f>
        <v>0</v>
      </c>
      <c r="F203" s="2">
        <f>'[4]Landfill Inputs Trend'!F203</f>
        <v>0</v>
      </c>
      <c r="G203" s="2">
        <f>'[4]Landfill Inputs Trend'!G203</f>
        <v>0</v>
      </c>
      <c r="H203" s="1">
        <f>SUM(E203:G203)</f>
        <v>0</v>
      </c>
    </row>
    <row r="204" spans="2:8" ht="15" outlineLevel="1">
      <c r="B204" s="105"/>
      <c r="C204" s="73" t="s">
        <v>72</v>
      </c>
      <c r="D204" s="74"/>
      <c r="E204" s="78">
        <f>SUM(E201:E203)</f>
        <v>116039.73</v>
      </c>
      <c r="F204" s="78">
        <f>SUM(F201:F203)</f>
        <v>129796.08</v>
      </c>
      <c r="G204" s="75">
        <f>SUM(G201:G203)</f>
        <v>0</v>
      </c>
      <c r="H204" s="78">
        <f>SUM(H201:H203)</f>
        <v>245835.81000000003</v>
      </c>
    </row>
    <row r="205" spans="2:8" ht="15" outlineLevel="2">
      <c r="B205" s="105"/>
      <c r="C205" s="105" t="s">
        <v>73</v>
      </c>
      <c r="D205" s="70" t="s">
        <v>66</v>
      </c>
      <c r="E205" s="2">
        <f>'[4]Landfill Inputs Trend'!E205</f>
        <v>0</v>
      </c>
      <c r="F205" s="2">
        <f>'[4]Landfill Inputs Trend'!F205</f>
        <v>0</v>
      </c>
      <c r="G205" s="2">
        <f>'[4]Landfill Inputs Trend'!G205</f>
        <v>973.2</v>
      </c>
      <c r="H205" s="1">
        <f>SUM(E205:G205)</f>
        <v>973.2</v>
      </c>
    </row>
    <row r="206" spans="2:8" ht="15" outlineLevel="2">
      <c r="B206" s="105"/>
      <c r="C206" s="105"/>
      <c r="D206" s="70" t="s">
        <v>67</v>
      </c>
      <c r="E206" s="2">
        <f>'[4]Landfill Inputs Trend'!E206</f>
        <v>0</v>
      </c>
      <c r="F206" s="2">
        <f>'[4]Landfill Inputs Trend'!F206</f>
        <v>522760.47</v>
      </c>
      <c r="G206" s="2">
        <f>'[4]Landfill Inputs Trend'!G206</f>
        <v>39002.77000000001</v>
      </c>
      <c r="H206" s="1">
        <f>SUM(E206:G206)</f>
        <v>561763.24</v>
      </c>
    </row>
    <row r="207" spans="2:8" ht="15" outlineLevel="2">
      <c r="B207" s="105"/>
      <c r="C207" s="105"/>
      <c r="D207" s="70" t="s">
        <v>21</v>
      </c>
      <c r="E207" s="2">
        <f>'[4]Landfill Inputs Trend'!E207</f>
        <v>0</v>
      </c>
      <c r="F207" s="2">
        <f>'[4]Landfill Inputs Trend'!F207</f>
        <v>0</v>
      </c>
      <c r="G207" s="2">
        <f>'[4]Landfill Inputs Trend'!G207</f>
        <v>63.65</v>
      </c>
      <c r="H207" s="1">
        <f>SUM(E207:G207)</f>
        <v>63.65</v>
      </c>
    </row>
    <row r="208" spans="2:8" ht="15" outlineLevel="1">
      <c r="B208" s="105"/>
      <c r="C208" s="73" t="s">
        <v>74</v>
      </c>
      <c r="D208" s="74"/>
      <c r="E208" s="75">
        <f>SUM(E205:E207)</f>
        <v>0</v>
      </c>
      <c r="F208" s="78">
        <f>SUM(F205:F207)</f>
        <v>522760.47</v>
      </c>
      <c r="G208" s="78">
        <f>SUM(G205:G207)</f>
        <v>40039.62000000001</v>
      </c>
      <c r="H208" s="78">
        <f>SUM(H205:H207)</f>
        <v>562800.09</v>
      </c>
    </row>
    <row r="209" spans="2:8" ht="15">
      <c r="B209" s="76" t="s">
        <v>53</v>
      </c>
      <c r="C209" s="76"/>
      <c r="D209" s="76"/>
      <c r="E209" s="79">
        <f>+E208+E204+E200+E196</f>
        <v>449445.836</v>
      </c>
      <c r="F209" s="79">
        <f>+F208+F204+F200+F196</f>
        <v>1349068.0899999999</v>
      </c>
      <c r="G209" s="79">
        <f>+G208+G204+G200+G196</f>
        <v>339783.68</v>
      </c>
      <c r="H209" s="79">
        <f>+H208+H204+H200+H196</f>
        <v>2138297.606</v>
      </c>
    </row>
    <row r="210" ht="15">
      <c r="K210" s="80"/>
    </row>
    <row r="212" spans="2:11" ht="15">
      <c r="B212" s="81" t="s">
        <v>24</v>
      </c>
      <c r="K212" s="82"/>
    </row>
    <row r="213" spans="2:8" ht="31.5" customHeight="1">
      <c r="B213" s="107" t="s">
        <v>84</v>
      </c>
      <c r="C213" s="107"/>
      <c r="D213" s="107"/>
      <c r="E213" s="107"/>
      <c r="F213" s="107"/>
      <c r="G213" s="107"/>
      <c r="H213" s="107"/>
    </row>
    <row r="214" spans="2:8" ht="33" customHeight="1">
      <c r="B214" s="107" t="s">
        <v>61</v>
      </c>
      <c r="C214" s="107"/>
      <c r="D214" s="107"/>
      <c r="E214" s="107"/>
      <c r="F214" s="107"/>
      <c r="G214" s="107"/>
      <c r="H214" s="107"/>
    </row>
    <row r="215" spans="2:8" ht="33.75" customHeight="1">
      <c r="B215" s="107" t="s">
        <v>85</v>
      </c>
      <c r="C215" s="107"/>
      <c r="D215" s="107"/>
      <c r="E215" s="107"/>
      <c r="F215" s="107"/>
      <c r="G215" s="107"/>
      <c r="H215" s="107"/>
    </row>
    <row r="216" ht="15">
      <c r="B216" s="83"/>
    </row>
  </sheetData>
  <sheetProtection/>
  <mergeCells count="19">
    <mergeCell ref="B213:H213"/>
    <mergeCell ref="B214:H214"/>
    <mergeCell ref="B215:H215"/>
    <mergeCell ref="B23:B38"/>
    <mergeCell ref="C23:C25"/>
    <mergeCell ref="C27:C29"/>
    <mergeCell ref="C31:C33"/>
    <mergeCell ref="C35:C37"/>
    <mergeCell ref="B193:B208"/>
    <mergeCell ref="C193:C195"/>
    <mergeCell ref="C197:C199"/>
    <mergeCell ref="C201:C203"/>
    <mergeCell ref="C205:C207"/>
    <mergeCell ref="E4:G4"/>
    <mergeCell ref="B6:B21"/>
    <mergeCell ref="C6:C8"/>
    <mergeCell ref="C10:C12"/>
    <mergeCell ref="C14:C16"/>
    <mergeCell ref="C18:C2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3:F23"/>
  <sheetViews>
    <sheetView zoomScalePageLayoutView="0" workbookViewId="0" topLeftCell="A4">
      <selection activeCell="C9" sqref="C9"/>
    </sheetView>
  </sheetViews>
  <sheetFormatPr defaultColWidth="8.88671875" defaultRowHeight="15"/>
  <cols>
    <col min="2" max="2" width="22.6640625" style="0" customWidth="1"/>
    <col min="5" max="5" width="9.10546875" style="0" customWidth="1"/>
  </cols>
  <sheetData>
    <row r="3" spans="2:6" ht="15.75">
      <c r="B3" s="68" t="s">
        <v>86</v>
      </c>
      <c r="C3" s="84"/>
      <c r="D3" s="84"/>
      <c r="E3" s="84"/>
      <c r="F3" s="84"/>
    </row>
    <row r="4" spans="2:6" ht="15">
      <c r="B4" s="55" t="s">
        <v>8</v>
      </c>
      <c r="C4" s="84"/>
      <c r="D4" s="84"/>
      <c r="E4" s="84"/>
      <c r="F4" s="84"/>
    </row>
    <row r="5" spans="2:6" ht="15" customHeight="1">
      <c r="B5" s="85"/>
      <c r="C5" s="84"/>
      <c r="D5" s="84"/>
      <c r="E5" s="86"/>
      <c r="F5" s="84"/>
    </row>
    <row r="6" spans="3:5" ht="15" customHeight="1">
      <c r="C6" s="101" t="s">
        <v>7</v>
      </c>
      <c r="D6" s="101"/>
      <c r="E6" s="101"/>
    </row>
    <row r="7" spans="2:6" ht="25.5">
      <c r="B7" s="56" t="s">
        <v>6</v>
      </c>
      <c r="C7" s="56" t="s">
        <v>5</v>
      </c>
      <c r="D7" s="56" t="s">
        <v>4</v>
      </c>
      <c r="E7" s="56" t="s">
        <v>3</v>
      </c>
      <c r="F7" s="56" t="s">
        <v>1</v>
      </c>
    </row>
    <row r="8" spans="2:6" ht="15">
      <c r="B8" s="57" t="s">
        <v>87</v>
      </c>
      <c r="C8" s="2">
        <f>'[5]TransferTreatmentMRS 2013'!C8</f>
        <v>209161.99899999998</v>
      </c>
      <c r="D8" s="2">
        <f>'[5]TransferTreatmentMRS 2013'!D8</f>
        <v>219436.703</v>
      </c>
      <c r="E8" s="2">
        <f>'[5]TransferTreatmentMRS 2013'!E8</f>
        <v>43323.462</v>
      </c>
      <c r="F8" s="1">
        <f>SUM(C8:E8)</f>
        <v>471922.164</v>
      </c>
    </row>
    <row r="9" spans="2:6" ht="15">
      <c r="B9" s="57" t="s">
        <v>88</v>
      </c>
      <c r="C9" s="2">
        <f>'[5]TransferTreatmentMRS 2013'!C9</f>
        <v>0</v>
      </c>
      <c r="D9" s="2">
        <f>'[5]TransferTreatmentMRS 2013'!D9</f>
        <v>0</v>
      </c>
      <c r="E9" s="2">
        <f>'[5]TransferTreatmentMRS 2013'!E9</f>
        <v>0</v>
      </c>
      <c r="F9" s="1">
        <f>SUM(C9:E9)</f>
        <v>0</v>
      </c>
    </row>
    <row r="10" spans="2:6" ht="15">
      <c r="B10" s="57" t="s">
        <v>18</v>
      </c>
      <c r="C10" s="2">
        <f>'[5]TransferTreatmentMRS 2013'!C10</f>
        <v>310.848</v>
      </c>
      <c r="D10" s="2">
        <f>'[5]TransferTreatmentMRS 2013'!D10</f>
        <v>1984.511</v>
      </c>
      <c r="E10" s="2">
        <f>'[5]TransferTreatmentMRS 2013'!E10</f>
        <v>1064.5639999999999</v>
      </c>
      <c r="F10" s="1">
        <f>SUM(C10:E10)</f>
        <v>3359.923</v>
      </c>
    </row>
    <row r="11" spans="2:6" ht="15">
      <c r="B11" s="57" t="s">
        <v>89</v>
      </c>
      <c r="C11" s="2">
        <f>'[5]TransferTreatmentMRS 2013'!C11</f>
        <v>75345.744</v>
      </c>
      <c r="D11" s="2">
        <f>'[5]TransferTreatmentMRS 2013'!D11</f>
        <v>286424.79800000007</v>
      </c>
      <c r="E11" s="2">
        <f>'[5]TransferTreatmentMRS 2013'!E11</f>
        <v>120394.67</v>
      </c>
      <c r="F11" s="1">
        <f>SUM(C11:E11)</f>
        <v>482165.21200000006</v>
      </c>
    </row>
    <row r="12" spans="2:6" ht="15">
      <c r="B12" s="57" t="s">
        <v>90</v>
      </c>
      <c r="C12" s="2">
        <f>'[5]TransferTreatmentMRS 2013'!C12</f>
        <v>60697.985</v>
      </c>
      <c r="D12" s="2">
        <f>'[5]TransferTreatmentMRS 2013'!D12</f>
        <v>0</v>
      </c>
      <c r="E12" s="2">
        <f>'[5]TransferTreatmentMRS 2013'!E12</f>
        <v>3651</v>
      </c>
      <c r="F12" s="1">
        <f>SUM(C12:E12)</f>
        <v>64348.985</v>
      </c>
    </row>
    <row r="13" spans="2:6" ht="15" customHeight="1">
      <c r="B13" s="59" t="s">
        <v>91</v>
      </c>
      <c r="C13" s="78">
        <f>SUM(C8:C12)</f>
        <v>345516.576</v>
      </c>
      <c r="D13" s="78">
        <f>SUM(D8:D12)</f>
        <v>507846.0120000001</v>
      </c>
      <c r="E13" s="78">
        <f>SUM(E8:E12)</f>
        <v>168433.696</v>
      </c>
      <c r="F13" s="78">
        <f>SUM(F8:F12)</f>
        <v>1021796.2840000001</v>
      </c>
    </row>
    <row r="14" spans="2:6" ht="15">
      <c r="B14" s="57" t="s">
        <v>92</v>
      </c>
      <c r="C14" s="2">
        <f>'[5]TransferTreatmentMRS 2013'!C14</f>
        <v>239679.007</v>
      </c>
      <c r="D14" s="2">
        <f>'[5]TransferTreatmentMRS 2013'!D14</f>
        <v>169037.58</v>
      </c>
      <c r="E14" s="2">
        <f>'[5]TransferTreatmentMRS 2013'!E14</f>
        <v>215418.153</v>
      </c>
      <c r="F14" s="1">
        <f aca="true" t="shared" si="0" ref="F14:F19">SUM(C14:E14)</f>
        <v>624134.74</v>
      </c>
    </row>
    <row r="15" spans="2:6" ht="15">
      <c r="B15" s="57" t="s">
        <v>93</v>
      </c>
      <c r="C15" s="2">
        <f>'[5]TransferTreatmentMRS 2013'!C15</f>
        <v>219987.275</v>
      </c>
      <c r="D15" s="2">
        <f>'[5]TransferTreatmentMRS 2013'!D15</f>
        <v>996372.332</v>
      </c>
      <c r="E15" s="2">
        <f>'[5]TransferTreatmentMRS 2013'!E15</f>
        <v>374497.633</v>
      </c>
      <c r="F15" s="1">
        <f t="shared" si="0"/>
        <v>1590857.24</v>
      </c>
    </row>
    <row r="16" spans="2:6" ht="15" customHeight="1">
      <c r="B16" s="57" t="s">
        <v>94</v>
      </c>
      <c r="C16" s="2">
        <f>'[5]TransferTreatmentMRS 2013'!C16</f>
        <v>3239.833</v>
      </c>
      <c r="D16" s="2">
        <f>'[5]TransferTreatmentMRS 2013'!D16</f>
        <v>32296.593</v>
      </c>
      <c r="E16" s="2">
        <f>'[5]TransferTreatmentMRS 2013'!E16</f>
        <v>57343.865999999995</v>
      </c>
      <c r="F16" s="1">
        <f t="shared" si="0"/>
        <v>92880.29199999999</v>
      </c>
    </row>
    <row r="17" spans="2:6" ht="15" customHeight="1">
      <c r="B17" s="57" t="s">
        <v>95</v>
      </c>
      <c r="C17" s="2">
        <f>'[5]TransferTreatmentMRS 2013'!C17</f>
        <v>43894.8</v>
      </c>
      <c r="D17" s="2">
        <f>'[5]TransferTreatmentMRS 2013'!D17</f>
        <v>57792.425</v>
      </c>
      <c r="E17" s="2">
        <f>'[5]TransferTreatmentMRS 2013'!E17</f>
        <v>0</v>
      </c>
      <c r="F17" s="1">
        <f t="shared" si="0"/>
        <v>101687.225</v>
      </c>
    </row>
    <row r="18" spans="2:6" ht="15">
      <c r="B18" s="57" t="s">
        <v>96</v>
      </c>
      <c r="C18" s="2">
        <f>'[5]TransferTreatmentMRS 2013'!C18</f>
        <v>65448.380000000005</v>
      </c>
      <c r="D18" s="2">
        <f>'[5]TransferTreatmentMRS 2013'!D18</f>
        <v>34516.92</v>
      </c>
      <c r="E18" s="2">
        <f>'[5]TransferTreatmentMRS 2013'!E18</f>
        <v>0</v>
      </c>
      <c r="F18" s="1">
        <f t="shared" si="0"/>
        <v>99965.3</v>
      </c>
    </row>
    <row r="19" spans="2:6" ht="15">
      <c r="B19" s="57" t="s">
        <v>97</v>
      </c>
      <c r="C19" s="2">
        <f>'[5]TransferTreatmentMRS 2013'!C19</f>
        <v>4529.408</v>
      </c>
      <c r="D19" s="2">
        <f>'[5]TransferTreatmentMRS 2013'!D19</f>
        <v>52990.33</v>
      </c>
      <c r="E19" s="2">
        <f>'[5]TransferTreatmentMRS 2013'!E19</f>
        <v>99812.673</v>
      </c>
      <c r="F19" s="1">
        <f t="shared" si="0"/>
        <v>157332.411</v>
      </c>
    </row>
    <row r="20" spans="2:6" ht="15">
      <c r="B20" s="59" t="s">
        <v>98</v>
      </c>
      <c r="C20" s="78">
        <f>SUM(C14:C19)</f>
        <v>576778.703</v>
      </c>
      <c r="D20" s="78">
        <f>SUM(D14:D19)</f>
        <v>1343006.1800000002</v>
      </c>
      <c r="E20" s="78">
        <f>SUM(E14:E19)</f>
        <v>747072.325</v>
      </c>
      <c r="F20" s="78">
        <f>SUM(F14:F19)</f>
        <v>2666857.2079999996</v>
      </c>
    </row>
    <row r="21" spans="2:6" ht="15">
      <c r="B21" s="57" t="s">
        <v>99</v>
      </c>
      <c r="C21" s="2">
        <f>'[5]TransferTreatmentMRS 2013'!C21</f>
        <v>28131.333</v>
      </c>
      <c r="D21" s="2">
        <f>'[5]TransferTreatmentMRS 2013'!D21</f>
        <v>8463.95</v>
      </c>
      <c r="E21" s="2">
        <f>'[5]TransferTreatmentMRS 2013'!E21</f>
        <v>64826.850000000006</v>
      </c>
      <c r="F21" s="1">
        <f>SUM(C21:E21)</f>
        <v>101422.133</v>
      </c>
    </row>
    <row r="22" spans="2:6" ht="15">
      <c r="B22" s="57" t="s">
        <v>100</v>
      </c>
      <c r="C22" s="2">
        <f>'[5]TransferTreatmentMRS 2013'!C22</f>
        <v>49802.529</v>
      </c>
      <c r="D22" s="2">
        <f>'[5]TransferTreatmentMRS 2013'!D22</f>
        <v>513564.60899999994</v>
      </c>
      <c r="E22" s="2">
        <f>'[5]TransferTreatmentMRS 2013'!E22</f>
        <v>164187.894</v>
      </c>
      <c r="F22" s="1">
        <f>SUM(C22:E22)</f>
        <v>727555.0319999999</v>
      </c>
    </row>
    <row r="23" spans="2:6" ht="15">
      <c r="B23" s="59" t="s">
        <v>101</v>
      </c>
      <c r="C23" s="78">
        <f>SUM(C21:C22)</f>
        <v>77933.862</v>
      </c>
      <c r="D23" s="78">
        <f>SUM(D21:D22)</f>
        <v>522028.55899999995</v>
      </c>
      <c r="E23" s="78">
        <f>SUM(E21:E22)</f>
        <v>229014.744</v>
      </c>
      <c r="F23" s="78">
        <f>SUM(F21:F22)</f>
        <v>828977.1649999999</v>
      </c>
    </row>
  </sheetData>
  <sheetProtection/>
  <mergeCells count="1">
    <mergeCell ref="C6:E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ILAUBE02</dc:creator>
  <cp:keywords/>
  <dc:description/>
  <cp:lastModifiedBy>O'Brien, Cathy</cp:lastModifiedBy>
  <dcterms:created xsi:type="dcterms:W3CDTF">2014-10-01T10:55:09Z</dcterms:created>
  <dcterms:modified xsi:type="dcterms:W3CDTF">2014-12-05T14:49:23Z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5ee04b2c-09d3-4ca2-92d7-e38fbb98c187</vt:lpwstr>
  </property>
  <property fmtid="{D5CDD505-2E9C-101B-9397-08002B2CF9AE}" pid="3" name="ContentTypeId">
    <vt:lpwstr>0x01010067EB80C5FE939D4A9B3D8BA62129B7F50100609A9406F234DE4690F185DD54E4410F</vt:lpwstr>
  </property>
  <property fmtid="{D5CDD505-2E9C-101B-9397-08002B2CF9AE}" pid="4" name="_dlc_DocId">
    <vt:lpwstr>SAMP-195-9</vt:lpwstr>
  </property>
  <property fmtid="{D5CDD505-2E9C-101B-9397-08002B2CF9AE}" pid="5" name="_dlc_DocIdUrl">
    <vt:lpwstr>https://cyfoethnaturiolcymru.sharepoint.com/sites/smar/reporting/was/_layouts/15/DocIdRedir.aspx?ID=SAMP-195-9, SAMP-195-9</vt:lpwstr>
  </property>
</Properties>
</file>